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Lipova18 - Oprava učebny ..." sheetId="2" state="visible" r:id="rId4"/>
  </sheets>
  <definedNames>
    <definedName function="false" hidden="false" localSheetId="1" name="_xlnm.Print_Area" vbProcedure="false">'Lipova18 - Oprava učebny ...'!$C$4:$J$76,'Lipova18 - Oprava učebny ...'!$C$82:$J$112,'Lipova18 - Oprava učebny ...'!$C$118:$K$255</definedName>
    <definedName function="false" hidden="false" localSheetId="1" name="_xlnm.Print_Titles" vbProcedure="false">'Lipova18 - Oprava učebny ...'!$128:$128</definedName>
    <definedName function="false" hidden="true" localSheetId="1" name="_xlnm._FilterDatabase" vbProcedure="false">'Lipova18 - Oprava učebny ...'!$C$128:$K$255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<sst xmlns="http://schemas.openxmlformats.org/spreadsheetml/2006/main" count="1671" uniqueCount="488">
  <si>
    <t xml:space="preserve">Export Komplet</t>
  </si>
  <si>
    <t xml:space="preserve">2.0</t>
  </si>
  <si>
    <t xml:space="preserve">False</t>
  </si>
  <si>
    <t xml:space="preserve">{eb9daaf4-86aa-49eb-9971-74db670a6dd3}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</si>
  <si>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</si>
  <si>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</si>
  <si>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</si>
  <si>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</si>
  <si>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</si>
  <si>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</si>
  <si>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</si>
  <si>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</si>
  <si>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</si>
  <si>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Lipova18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</si>
  <si>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</si>
  <si>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</si>
  <si>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učebny v 1.NP vedle tělocvičny</t>
  </si>
  <si>
    <t xml:space="preserve">KSO:</t>
  </si>
  <si>
    <t xml:space="preserve">CC-CZ:</t>
  </si>
  <si>
    <t xml:space="preserve">Místo:</t>
  </si>
  <si>
    <t xml:space="preserve">Lipová 18</t>
  </si>
  <si>
    <t xml:space="preserve">Datum:</t>
  </si>
  <si>
    <t xml:space="preserve">29. 5. 2024</t>
  </si>
  <si>
    <t xml:space="preserve">Zadavatel:</t>
  </si>
  <si>
    <t xml:space="preserve">IČ:</t>
  </si>
  <si>
    <t xml:space="preserve">MmBrna,Husova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</si>
  <si>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</si>
  <si>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</si>
  <si>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</si>
  <si>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</si>
  <si>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</si>
  <si>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</si>
  <si>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</si>
  <si>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</si>
  <si>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</si>
  <si>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</si>
  <si>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</si>
  <si>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</si>
  <si>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</si>
  <si>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</si>
  <si>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</si>
  <si>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</si>
  <si>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</si>
  <si>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</si>
  <si>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</si>
  <si>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</si>
  <si>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</si>
  <si>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</si>
  <si>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</si>
  <si>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</si>
  <si>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</si>
  <si>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</si>
  <si>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</si>
  <si>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</si>
  <si>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</si>
  <si>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</si>
  <si>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</si>
  <si>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</si>
  <si>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</si>
  <si>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</si>
  <si>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</si>
  <si>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</si>
  <si>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</si>
  <si>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</si>
  <si>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</si>
  <si>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</si>
  <si>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</si>
  <si>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</si>
  <si>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</si>
  <si>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</si>
  <si>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</si>
  <si>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</si>
  <si>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</si>
  <si>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</si>
  <si>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</si>
  <si>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</si>
  <si>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</si>
  <si>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</si>
  <si>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</si>
  <si>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</si>
  <si>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</si>
  <si>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</si>
  <si>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</si>
  <si>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</si>
  <si>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</si>
  <si>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</si>
  <si>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</si>
  <si>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</si>
  <si>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</si>
  <si>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</si>
  <si>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</si>
  <si>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</si>
  <si>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</si>
  <si>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</si>
  <si>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725 - Zdravotechnika - zařizovací předměty</t>
  </si>
  <si>
    <t xml:space="preserve">    741 - Elektroinstalace - silnoproud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</si>
  <si>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</si>
  <si>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</si>
  <si>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</si>
  <si>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</si>
  <si>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</si>
  <si>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</si>
  <si>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</si>
  <si>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</si>
  <si>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</si>
  <si>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</si>
  <si>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</si>
  <si>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</si>
  <si>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</si>
  <si>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</si>
  <si>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</si>
  <si>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</si>
  <si>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</si>
  <si>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</si>
  <si>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</si>
  <si>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</si>
  <si>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</si>
  <si>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</si>
  <si>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</si>
  <si>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</si>
  <si>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</si>
  <si>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</si>
  <si>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</si>
  <si>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</si>
  <si>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611325421</t>
  </si>
  <si>
    <t xml:space="preserve">Oprava vnitřní vápenocementové štukové omítky stropů v rozsahu plochy do 5 %</t>
  </si>
  <si>
    <t xml:space="preserve">m2</t>
  </si>
  <si>
    <t xml:space="preserve">CS ÚRS 2024 01</t>
  </si>
  <si>
    <t xml:space="preserve">4</t>
  </si>
  <si>
    <t xml:space="preserve">-1224852090</t>
  </si>
  <si>
    <t xml:space="preserve">VV</t>
  </si>
  <si>
    <t xml:space="preserve">8,9*7,5-5,34</t>
  </si>
  <si>
    <t xml:space="preserve">611325423</t>
  </si>
  <si>
    <t xml:space="preserve">Oprava vnitřní vápenocementové štukové omítky stropů v rozsahu plochy přes 30 do 50 %</t>
  </si>
  <si>
    <t xml:space="preserve">-629152939</t>
  </si>
  <si>
    <t xml:space="preserve">3</t>
  </si>
  <si>
    <t xml:space="preserve">612311131</t>
  </si>
  <si>
    <t xml:space="preserve">Vápenný štuk vnitřních stěn tloušťky do 3 mm</t>
  </si>
  <si>
    <t xml:space="preserve">-1219387065</t>
  </si>
  <si>
    <t xml:space="preserve">(8,9+1,2)*2,5</t>
  </si>
  <si>
    <t xml:space="preserve">"za skříněmi"(8,9+1,2)*3,85</t>
  </si>
  <si>
    <t xml:space="preserve">Součet</t>
  </si>
  <si>
    <t xml:space="preserve">612325421</t>
  </si>
  <si>
    <t xml:space="preserve">Oprava vnitřní vápenocementové štukové omítky stěn v rozsahu plochy do 5 %</t>
  </si>
  <si>
    <t xml:space="preserve">-527300075</t>
  </si>
  <si>
    <t xml:space="preserve">(8,9+7,5)*2*3,85-63,112-7,3*2,65+(7,3+2,65*2)*0,2</t>
  </si>
  <si>
    <t xml:space="preserve">5</t>
  </si>
  <si>
    <t xml:space="preserve">612325423</t>
  </si>
  <si>
    <t xml:space="preserve">Oprava vnitřní vápenocementové štukové omítky stěn v rozsahu plochy přes 30 do 50 %</t>
  </si>
  <si>
    <t xml:space="preserve">161242653</t>
  </si>
  <si>
    <t xml:space="preserve">619991011</t>
  </si>
  <si>
    <t xml:space="preserve">Obalení samostatných konstrukcí a prvků fólií</t>
  </si>
  <si>
    <t xml:space="preserve">853095126</t>
  </si>
  <si>
    <t xml:space="preserve">7,3*2,65</t>
  </si>
  <si>
    <t xml:space="preserve">9</t>
  </si>
  <si>
    <t xml:space="preserve">Ostatní konstrukce a práce, bourání</t>
  </si>
  <si>
    <t xml:space="preserve">7</t>
  </si>
  <si>
    <t xml:space="preserve">949101111</t>
  </si>
  <si>
    <t xml:space="preserve">Lešení pomocné pro objekty pozemních staveb s lešeňovou podlahou v do 1,9 m zatížení do 150 kg/m2</t>
  </si>
  <si>
    <t xml:space="preserve">57925970</t>
  </si>
  <si>
    <t xml:space="preserve">7,15*8,9</t>
  </si>
  <si>
    <t xml:space="preserve">8</t>
  </si>
  <si>
    <t xml:space="preserve">952901111</t>
  </si>
  <si>
    <t xml:space="preserve">Vyčištění budov bytové a občanské výstavby při výšce podlaží do 4 m</t>
  </si>
  <si>
    <t xml:space="preserve">16</t>
  </si>
  <si>
    <t xml:space="preserve">1392699713</t>
  </si>
  <si>
    <t xml:space="preserve">8,9*7,5</t>
  </si>
  <si>
    <t xml:space="preserve">952-pc 1</t>
  </si>
  <si>
    <t xml:space="preserve">Vyklizení třídy- vybavení, lavic,židlí</t>
  </si>
  <si>
    <t xml:space="preserve">sada</t>
  </si>
  <si>
    <t xml:space="preserve">750891520</t>
  </si>
  <si>
    <t xml:space="preserve">10</t>
  </si>
  <si>
    <t xml:space="preserve">952-pc 3</t>
  </si>
  <si>
    <t xml:space="preserve">Demontáž tabule </t>
  </si>
  <si>
    <t xml:space="preserve">221729155</t>
  </si>
  <si>
    <t xml:space="preserve">11</t>
  </si>
  <si>
    <t xml:space="preserve">952-pc 4</t>
  </si>
  <si>
    <t xml:space="preserve">Po zkončení prací se vrátí do místnosti vybavení, lavice, židle..</t>
  </si>
  <si>
    <t xml:space="preserve">-721535149</t>
  </si>
  <si>
    <t xml:space="preserve">952-pc 5</t>
  </si>
  <si>
    <t xml:space="preserve">Zakrytí žaluzií na oknech</t>
  </si>
  <si>
    <t xml:space="preserve">-1924975349</t>
  </si>
  <si>
    <t xml:space="preserve">13</t>
  </si>
  <si>
    <t xml:space="preserve">952-pc 6</t>
  </si>
  <si>
    <t xml:space="preserve">Rozebrání a odvoz skříní</t>
  </si>
  <si>
    <t xml:space="preserve">678860524</t>
  </si>
  <si>
    <t xml:space="preserve">14</t>
  </si>
  <si>
    <t xml:space="preserve">978011161</t>
  </si>
  <si>
    <t xml:space="preserve">Otlučení (osekání) vnitřní vápenné nebo vápenocementové omítky stropů v rozsahu přes 30 do 50 %</t>
  </si>
  <si>
    <t xml:space="preserve">760228524</t>
  </si>
  <si>
    <t xml:space="preserve">8,9*0,6</t>
  </si>
  <si>
    <t xml:space="preserve">15</t>
  </si>
  <si>
    <t xml:space="preserve">978013161</t>
  </si>
  <si>
    <t xml:space="preserve">Otlučení (osekání) vnitřní vápenné nebo vápenocementové omítky stěn v rozsahu přes 30 do 50 %</t>
  </si>
  <si>
    <t xml:space="preserve">78775524</t>
  </si>
  <si>
    <t xml:space="preserve">(8,9+1,2)*2,5"vápenný štuk"</t>
  </si>
  <si>
    <t xml:space="preserve">997</t>
  </si>
  <si>
    <t xml:space="preserve">Přesun sutě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</si>
  <si>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</si>
  <si>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</si>
  <si>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</si>
  <si>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547746680</t>
  </si>
  <si>
    <t xml:space="preserve">17</t>
  </si>
  <si>
    <t xml:space="preserve">997013213</t>
  </si>
  <si>
    <t xml:space="preserve">Vnitrostaveništní doprava suti a vybouraných hmot pro budovy v přes 9 do 12 m ručně</t>
  </si>
  <si>
    <t xml:space="preserve">-1936644054</t>
  </si>
  <si>
    <t xml:space="preserve">18</t>
  </si>
  <si>
    <t xml:space="preserve">997013501</t>
  </si>
  <si>
    <t xml:space="preserve">Odvoz suti a vybouraných hmot na skládku nebo meziskládku do 1 km se složením</t>
  </si>
  <si>
    <t xml:space="preserve">290494979</t>
  </si>
  <si>
    <t xml:space="preserve">19</t>
  </si>
  <si>
    <t xml:space="preserve">997013509</t>
  </si>
  <si>
    <t xml:space="preserve">Příplatek k odvozu suti a vybouraných hmot na skládku ZKD 1 km přes 1 km</t>
  </si>
  <si>
    <t xml:space="preserve">684556</t>
  </si>
  <si>
    <t xml:space="preserve">5,088*14 'Přepočtené koeficientem množství</t>
  </si>
  <si>
    <t xml:space="preserve">20</t>
  </si>
  <si>
    <t xml:space="preserve">997013601</t>
  </si>
  <si>
    <t xml:space="preserve">Poplatek za uložení na skládce (skládkovné) stavebního odpadu betonového kód odpadu 17 01 01</t>
  </si>
  <si>
    <t xml:space="preserve">766921573</t>
  </si>
  <si>
    <t xml:space="preserve">998</t>
  </si>
  <si>
    <t xml:space="preserve">Přesun hmot</t>
  </si>
  <si>
    <t xml:space="preserve">998018002</t>
  </si>
  <si>
    <t xml:space="preserve">Přesun hmot pro budovy ruční pro budovy v přes 6 do 12 m</t>
  </si>
  <si>
    <t xml:space="preserve">-912828587</t>
  </si>
  <si>
    <t xml:space="preserve">PSV</t>
  </si>
  <si>
    <t xml:space="preserve">Práce a dodávky PSV</t>
  </si>
  <si>
    <t xml:space="preserve">725</t>
  </si>
  <si>
    <t xml:space="preserve">Zdravotechnika - zařizovací předměty</t>
  </si>
  <si>
    <t xml:space="preserve">22</t>
  </si>
  <si>
    <t xml:space="preserve">725210821</t>
  </si>
  <si>
    <t xml:space="preserve">Demontáž umyvadel bez výtokových armatur</t>
  </si>
  <si>
    <t xml:space="preserve">soubor</t>
  </si>
  <si>
    <t xml:space="preserve">-674066553</t>
  </si>
  <si>
    <t xml:space="preserve">23</t>
  </si>
  <si>
    <t xml:space="preserve">725211602</t>
  </si>
  <si>
    <t xml:space="preserve">Umyvadlo keramické bílé šířky 550 mm bez krytu na sifon připevněné na stěnu šrouby</t>
  </si>
  <si>
    <t xml:space="preserve">-77664724</t>
  </si>
  <si>
    <t xml:space="preserve">24</t>
  </si>
  <si>
    <t xml:space="preserve">725291652</t>
  </si>
  <si>
    <t xml:space="preserve">Montáž dávkovače tekutého mýdla</t>
  </si>
  <si>
    <t xml:space="preserve">kus</t>
  </si>
  <si>
    <t xml:space="preserve">-1249500132</t>
  </si>
  <si>
    <t xml:space="preserve">25</t>
  </si>
  <si>
    <t xml:space="preserve">M</t>
  </si>
  <si>
    <t xml:space="preserve">55431098</t>
  </si>
  <si>
    <t xml:space="preserve">dávkovač tekutého mýdla bílý 0,8L</t>
  </si>
  <si>
    <t xml:space="preserve">32</t>
  </si>
  <si>
    <t xml:space="preserve">-1814365343</t>
  </si>
  <si>
    <t xml:space="preserve">26</t>
  </si>
  <si>
    <t xml:space="preserve">72529-pc1</t>
  </si>
  <si>
    <t xml:space="preserve">D+M odpadkový koš nerez -závěsný</t>
  </si>
  <si>
    <t xml:space="preserve">817327271</t>
  </si>
  <si>
    <t xml:space="preserve">27</t>
  </si>
  <si>
    <t xml:space="preserve">725820801</t>
  </si>
  <si>
    <t xml:space="preserve">Demontáž baterie nástěnné do G 3 / 4</t>
  </si>
  <si>
    <t xml:space="preserve">849439490</t>
  </si>
  <si>
    <t xml:space="preserve">28</t>
  </si>
  <si>
    <t xml:space="preserve">725822611</t>
  </si>
  <si>
    <t xml:space="preserve">Baterie umyvadlová stojánková páková</t>
  </si>
  <si>
    <t xml:space="preserve">1881433576</t>
  </si>
  <si>
    <t xml:space="preserve">29</t>
  </si>
  <si>
    <t xml:space="preserve">725-pc 1</t>
  </si>
  <si>
    <t xml:space="preserve">Úprava vody a kanalizce-osazení nové baterie u umyvadla</t>
  </si>
  <si>
    <t xml:space="preserve">-349704712</t>
  </si>
  <si>
    <t xml:space="preserve">30</t>
  </si>
  <si>
    <t xml:space="preserve">998725202</t>
  </si>
  <si>
    <t xml:space="preserve">Přesun hmot procentní pro zařizovací předměty v objektech v přes 6 do 12 m</t>
  </si>
  <si>
    <t xml:space="preserve">%</t>
  </si>
  <si>
    <t xml:space="preserve">-998651949</t>
  </si>
  <si>
    <t xml:space="preserve">741</t>
  </si>
  <si>
    <t xml:space="preserve">Elektroinstalace - silnoproud</t>
  </si>
  <si>
    <t xml:space="preserve">31</t>
  </si>
  <si>
    <t xml:space="preserve">7413700</t>
  </si>
  <si>
    <t xml:space="preserve">Demonáž světel</t>
  </si>
  <si>
    <t xml:space="preserve">-1190171861</t>
  </si>
  <si>
    <t xml:space="preserve">34821-01</t>
  </si>
  <si>
    <t xml:space="preserve">D+m svítidlo stropní  LED přis, 37W 4600LM,1200mm avč,recyklačních poplatků</t>
  </si>
  <si>
    <t xml:space="preserve">1037353732</t>
  </si>
  <si>
    <t xml:space="preserve">33</t>
  </si>
  <si>
    <t xml:space="preserve">34821-02</t>
  </si>
  <si>
    <t xml:space="preserve">D+m svítidlo stropní  LED přis,arel, asymetr., 36W 4000K,1200mm vč,recyklačních poplatků</t>
  </si>
  <si>
    <t xml:space="preserve">-1374405306</t>
  </si>
  <si>
    <t xml:space="preserve">34</t>
  </si>
  <si>
    <t xml:space="preserve">34821-03</t>
  </si>
  <si>
    <t xml:space="preserve">D+m modus závěsný systém var. 2 lanka Y, ZH/UNI2 univerzální</t>
  </si>
  <si>
    <t xml:space="preserve">2028426731</t>
  </si>
  <si>
    <t xml:space="preserve">35</t>
  </si>
  <si>
    <t xml:space="preserve">34821-04</t>
  </si>
  <si>
    <t xml:space="preserve">Výměna vypínačů</t>
  </si>
  <si>
    <t xml:space="preserve">266101879</t>
  </si>
  <si>
    <t xml:space="preserve">36</t>
  </si>
  <si>
    <t xml:space="preserve">74191-pc1</t>
  </si>
  <si>
    <t xml:space="preserve">Pomocný instalační materiál</t>
  </si>
  <si>
    <t xml:space="preserve">-617629564</t>
  </si>
  <si>
    <t xml:space="preserve">37</t>
  </si>
  <si>
    <t xml:space="preserve">741-pc 2</t>
  </si>
  <si>
    <t xml:space="preserve">Přesun datovky na zeď,zalištovat</t>
  </si>
  <si>
    <t xml:space="preserve">-465261693</t>
  </si>
  <si>
    <t xml:space="preserve">38</t>
  </si>
  <si>
    <t xml:space="preserve">741-pc 3</t>
  </si>
  <si>
    <t xml:space="preserve">Demontáž a opětovná montáž telefonu</t>
  </si>
  <si>
    <t xml:space="preserve">1693019037</t>
  </si>
  <si>
    <t xml:space="preserve">39</t>
  </si>
  <si>
    <t xml:space="preserve">741-pc 4</t>
  </si>
  <si>
    <t xml:space="preserve">Posunutí a výměna zásuvek-zásuvky budou v  liště (5 zásuvek) s předp.ochranou</t>
  </si>
  <si>
    <t xml:space="preserve">1334654477</t>
  </si>
  <si>
    <t xml:space="preserve">40</t>
  </si>
  <si>
    <t xml:space="preserve">998741202</t>
  </si>
  <si>
    <t xml:space="preserve">Přesun hmot procentní pro silnoproud v objektech v přes 6 do 12 m</t>
  </si>
  <si>
    <t xml:space="preserve">1354881079</t>
  </si>
  <si>
    <t xml:space="preserve">766</t>
  </si>
  <si>
    <t xml:space="preserve">Konstrukce truhlářské</t>
  </si>
  <si>
    <t xml:space="preserve">41</t>
  </si>
  <si>
    <t xml:space="preserve">766-1</t>
  </si>
  <si>
    <t xml:space="preserve">D+m kapotáž pod umyvadlem</t>
  </si>
  <si>
    <t xml:space="preserve">-363899660</t>
  </si>
  <si>
    <t xml:space="preserve">42</t>
  </si>
  <si>
    <t xml:space="preserve">766411812</t>
  </si>
  <si>
    <t xml:space="preserve">Demontáž truhlářského obložení stěn z panelů plochy přes 1,5 m2</t>
  </si>
  <si>
    <t xml:space="preserve">1481323235</t>
  </si>
  <si>
    <t xml:space="preserve">43</t>
  </si>
  <si>
    <t xml:space="preserve">766411822</t>
  </si>
  <si>
    <t xml:space="preserve">Demontáž truhlářského obložení stěn podkladových roštů</t>
  </si>
  <si>
    <t xml:space="preserve">-1752670232</t>
  </si>
  <si>
    <t xml:space="preserve">44</t>
  </si>
  <si>
    <t xml:space="preserve">766662812</t>
  </si>
  <si>
    <t xml:space="preserve">Demontáž dveřních prahů u dveří dvoukřídlových k opětovnému použití</t>
  </si>
  <si>
    <t xml:space="preserve">-1248902032</t>
  </si>
  <si>
    <t xml:space="preserve">45</t>
  </si>
  <si>
    <t xml:space="preserve">766695233</t>
  </si>
  <si>
    <t xml:space="preserve">Montáž truhlářských prahů dveří dvoukřídlových š přes 10 cm</t>
  </si>
  <si>
    <t xml:space="preserve">-656006955</t>
  </si>
  <si>
    <t xml:space="preserve">46</t>
  </si>
  <si>
    <t xml:space="preserve">61187221</t>
  </si>
  <si>
    <t xml:space="preserve">práh dveřní dřevěný dubový tl 20mm dl 1270mm včetně nátěru</t>
  </si>
  <si>
    <t xml:space="preserve">-1545397064</t>
  </si>
  <si>
    <t xml:space="preserve">47</t>
  </si>
  <si>
    <t xml:space="preserve">998766202</t>
  </si>
  <si>
    <t xml:space="preserve">Přesun hmot procentní pro kce truhlářské v objektech v přes 6 do 12 m</t>
  </si>
  <si>
    <t xml:space="preserve">1071502653</t>
  </si>
  <si>
    <t xml:space="preserve">776</t>
  </si>
  <si>
    <t xml:space="preserve">Podlahy povlakové</t>
  </si>
  <si>
    <t xml:space="preserve">48</t>
  </si>
  <si>
    <t xml:space="preserve">776111115</t>
  </si>
  <si>
    <t xml:space="preserve">Broušení podkladu povlakových podlah před litím stěrky</t>
  </si>
  <si>
    <t xml:space="preserve">-910284455</t>
  </si>
  <si>
    <t xml:space="preserve">49</t>
  </si>
  <si>
    <t xml:space="preserve">776111311</t>
  </si>
  <si>
    <t xml:space="preserve">Vysátí podkladu povlakových podlah</t>
  </si>
  <si>
    <t xml:space="preserve">1137491592</t>
  </si>
  <si>
    <t xml:space="preserve">50</t>
  </si>
  <si>
    <t xml:space="preserve">776121112</t>
  </si>
  <si>
    <t xml:space="preserve">Vodou ředitelná penetrace savého podkladu povlakových podlah</t>
  </si>
  <si>
    <t xml:space="preserve">348864342</t>
  </si>
  <si>
    <t xml:space="preserve">51</t>
  </si>
  <si>
    <t xml:space="preserve">776131111</t>
  </si>
  <si>
    <t xml:space="preserve">Vyztužení podkladu povlakových podlah armovacím pletivem ze skelných vláken</t>
  </si>
  <si>
    <t xml:space="preserve">1978458976</t>
  </si>
  <si>
    <t xml:space="preserve">52</t>
  </si>
  <si>
    <t xml:space="preserve">776141112</t>
  </si>
  <si>
    <t xml:space="preserve">Stěrka podlahová nivelační pro vyrovnání podkladu povlakových podlah pevnosti 20 MPa tl přes 3 do 5 mm</t>
  </si>
  <si>
    <t xml:space="preserve">1329242312</t>
  </si>
  <si>
    <t xml:space="preserve">53</t>
  </si>
  <si>
    <t xml:space="preserve">776201811</t>
  </si>
  <si>
    <t xml:space="preserve">Demontáž lepených povlakových podlah bez podložky ručně-2ks</t>
  </si>
  <si>
    <t xml:space="preserve">-1858049566</t>
  </si>
  <si>
    <t xml:space="preserve">8,9*7,5*2</t>
  </si>
  <si>
    <t xml:space="preserve">54</t>
  </si>
  <si>
    <t xml:space="preserve">776221111</t>
  </si>
  <si>
    <t xml:space="preserve">Lepení pásů z PVC standardním lepidlem</t>
  </si>
  <si>
    <t xml:space="preserve">-1836062381</t>
  </si>
  <si>
    <t xml:space="preserve">55</t>
  </si>
  <si>
    <t xml:space="preserve">28412245</t>
  </si>
  <si>
    <t xml:space="preserve">krytina podlahová heterogenní tl 2mm-odstín šedý beton</t>
  </si>
  <si>
    <t xml:space="preserve">441501677</t>
  </si>
  <si>
    <t xml:space="preserve">66,75*1,1 'Přepočtené koeficientem množství</t>
  </si>
  <si>
    <t xml:space="preserve">56</t>
  </si>
  <si>
    <t xml:space="preserve">776223112R</t>
  </si>
  <si>
    <t xml:space="preserve">Spoj povlakových podlahovin z PVC svařováním za studena</t>
  </si>
  <si>
    <t xml:space="preserve">m</t>
  </si>
  <si>
    <t xml:space="preserve">164817217</t>
  </si>
  <si>
    <t xml:space="preserve">57</t>
  </si>
  <si>
    <t xml:space="preserve">776421111R</t>
  </si>
  <si>
    <t xml:space="preserve">Montáž a dod.obvodových lišt lepením</t>
  </si>
  <si>
    <t xml:space="preserve">-529711326</t>
  </si>
  <si>
    <t xml:space="preserve">(8,9+7,5)*2</t>
  </si>
  <si>
    <t xml:space="preserve">58</t>
  </si>
  <si>
    <t xml:space="preserve">998776202</t>
  </si>
  <si>
    <t xml:space="preserve">Přesun hmot procentní pro podlahy povlakové v objektech v přes 6 do 12 m</t>
  </si>
  <si>
    <t xml:space="preserve">-1655677088</t>
  </si>
  <si>
    <t xml:space="preserve">781</t>
  </si>
  <si>
    <t xml:space="preserve">Dokončovací práce - obklady</t>
  </si>
  <si>
    <t xml:space="preserve">59</t>
  </si>
  <si>
    <t xml:space="preserve">781121011</t>
  </si>
  <si>
    <t xml:space="preserve">Nátěr penetrační na stěnu</t>
  </si>
  <si>
    <t xml:space="preserve">805862467</t>
  </si>
  <si>
    <t xml:space="preserve">1,5*1,5</t>
  </si>
  <si>
    <t xml:space="preserve">60</t>
  </si>
  <si>
    <t xml:space="preserve">781131112</t>
  </si>
  <si>
    <t xml:space="preserve">Izolace pod obklad nátěrem nebo stěrkou ve dvou vrstvách</t>
  </si>
  <si>
    <t xml:space="preserve">-178496692</t>
  </si>
  <si>
    <t xml:space="preserve">61</t>
  </si>
  <si>
    <t xml:space="preserve">781151031</t>
  </si>
  <si>
    <t xml:space="preserve">Celoplošné vyrovnání podkladu stěrkou tl 3 mm</t>
  </si>
  <si>
    <t xml:space="preserve">-1142614607</t>
  </si>
  <si>
    <t xml:space="preserve">62</t>
  </si>
  <si>
    <t xml:space="preserve">781472215</t>
  </si>
  <si>
    <t xml:space="preserve">Montáž obkladů keramických hladkých lepených cementovým flexibilním lepidlem přes 6 do 9 ks/m2</t>
  </si>
  <si>
    <t xml:space="preserve">-63230855</t>
  </si>
  <si>
    <t xml:space="preserve">63</t>
  </si>
  <si>
    <t xml:space="preserve">59761708</t>
  </si>
  <si>
    <t xml:space="preserve">obklad keramický nemrazuvzdorný povrch hladký/lesklý tl do 10mm přes 6 do 9ks/m2-50/30cm</t>
  </si>
  <si>
    <t xml:space="preserve">1645705845</t>
  </si>
  <si>
    <t xml:space="preserve">2,25*1,15 'Přepočtené koeficientem množství</t>
  </si>
  <si>
    <t xml:space="preserve">64</t>
  </si>
  <si>
    <t xml:space="preserve">781472291</t>
  </si>
  <si>
    <t xml:space="preserve">Příplatek k montáži obkladů keramických lepených cementovým flexibilním lepidlem za plochu do 10 m2</t>
  </si>
  <si>
    <t xml:space="preserve">327184727</t>
  </si>
  <si>
    <t xml:space="preserve">65</t>
  </si>
  <si>
    <t xml:space="preserve">781492211</t>
  </si>
  <si>
    <t xml:space="preserve">Montáž profilů rohových lepených flexibilním cementovým lepidlem</t>
  </si>
  <si>
    <t xml:space="preserve">-342139143</t>
  </si>
  <si>
    <t xml:space="preserve">1,5*3</t>
  </si>
  <si>
    <t xml:space="preserve">66</t>
  </si>
  <si>
    <t xml:space="preserve">19416014</t>
  </si>
  <si>
    <t xml:space="preserve">lišta ukončovací nerezová 8mm</t>
  </si>
  <si>
    <t xml:space="preserve">2141311224</t>
  </si>
  <si>
    <t xml:space="preserve">4,5*1,05 'Přepočtené koeficientem množství</t>
  </si>
  <si>
    <t xml:space="preserve">67</t>
  </si>
  <si>
    <t xml:space="preserve">998781202</t>
  </si>
  <si>
    <t xml:space="preserve">Přesun hmot procentní pro obklady keramické v objektech v přes 6 do 12 m</t>
  </si>
  <si>
    <t xml:space="preserve">803744783</t>
  </si>
  <si>
    <t xml:space="preserve">784</t>
  </si>
  <si>
    <t xml:space="preserve">Dokončovací práce - malby a tapety</t>
  </si>
  <si>
    <t xml:space="preserve">68</t>
  </si>
  <si>
    <t xml:space="preserve">784121001</t>
  </si>
  <si>
    <t xml:space="preserve">Oškrabání malby v místnostech v do 3,80 m</t>
  </si>
  <si>
    <t xml:space="preserve">283317154</t>
  </si>
  <si>
    <t xml:space="preserve">(8,9+7,5)*2*3,85-7,3*2,65+4</t>
  </si>
  <si>
    <t xml:space="preserve">69</t>
  </si>
  <si>
    <t xml:space="preserve">784121011</t>
  </si>
  <si>
    <t xml:space="preserve">Rozmývání podkladu po oškrabání malby v místnostech v do 3,80 m</t>
  </si>
  <si>
    <t xml:space="preserve">1365750762</t>
  </si>
  <si>
    <t xml:space="preserve">70</t>
  </si>
  <si>
    <t xml:space="preserve">784151011</t>
  </si>
  <si>
    <t xml:space="preserve">Dvojnásobné izolování vodou ředitelnými barvami v místnostech v do 3,80 m</t>
  </si>
  <si>
    <t xml:space="preserve">583936381</t>
  </si>
  <si>
    <t xml:space="preserve">71</t>
  </si>
  <si>
    <t xml:space="preserve">784181101</t>
  </si>
  <si>
    <t xml:space="preserve">Základní akrylátová jednonásobná bezbarvá penetrace podkladu v místnostech v do 3,80 m</t>
  </si>
  <si>
    <t xml:space="preserve">2033800169</t>
  </si>
  <si>
    <t xml:space="preserve">72</t>
  </si>
  <si>
    <t xml:space="preserve">784221101</t>
  </si>
  <si>
    <t xml:space="preserve">Dvojnásobné bílé malby ze směsí za sucha dobře otěruvzdorných v místnostech do 3,80 m</t>
  </si>
  <si>
    <t xml:space="preserve">2017021628</t>
  </si>
  <si>
    <t xml:space="preserve">HZS</t>
  </si>
  <si>
    <t xml:space="preserve">Hodinové zúčtovací sazby</t>
  </si>
  <si>
    <t xml:space="preserve">73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</si>
  <si>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</si>
  <si>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</si>
  <si>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</si>
  <si>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</si>
  <si>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-931426985</t>
  </si>
  <si>
    <t xml:space="preserve">74</t>
  </si>
  <si>
    <t xml:space="preserve">HZS2231</t>
  </si>
  <si>
    <t xml:space="preserve">Hodinová zúčtovací sazba elektrikář</t>
  </si>
  <si>
    <t xml:space="preserve">1641332490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</si>
  <si>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</si>
  <si>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</si>
  <si>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</si>
  <si>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</si>
  <si>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75</t>
  </si>
  <si>
    <t xml:space="preserve">030001000</t>
  </si>
  <si>
    <t xml:space="preserve">Zařízení staveniště 1%</t>
  </si>
  <si>
    <t xml:space="preserve">1024</t>
  </si>
  <si>
    <t xml:space="preserve">233176308</t>
  </si>
  <si>
    <t xml:space="preserve">VRN6</t>
  </si>
  <si>
    <t xml:space="preserve">Územní vlivy</t>
  </si>
  <si>
    <t xml:space="preserve">76</t>
  </si>
  <si>
    <t xml:space="preserve">060001000</t>
  </si>
  <si>
    <t xml:space="preserve">Územní vlivy 3,2%</t>
  </si>
  <si>
    <t xml:space="preserve">868064691</t>
  </si>
  <si>
    <t xml:space="preserve">VRN7</t>
  </si>
  <si>
    <t xml:space="preserve">Provozní vlivy</t>
  </si>
  <si>
    <t xml:space="preserve">77</t>
  </si>
  <si>
    <t xml:space="preserve">070001000</t>
  </si>
  <si>
    <t xml:space="preserve">Provozní vlivy 1%</t>
  </si>
  <si>
    <t xml:space="preserve">18934417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</si>
</sst>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52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Lipova18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učebny v 1.NP vedle tělocvičny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Lipová 18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29. 5. 2024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16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'Lipova18 - Oprava učebny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'Lipova18 - Oprava učebny ...'!P129</f>
        <v>0</v>
      </c>
      <c r="AV95" s="94" t="n">
        <f aca="false">'Lipova18 - Oprava učebny ...'!J31</f>
        <v>0</v>
      </c>
      <c r="AW95" s="94" t="n">
        <f aca="false">'Lipova18 - Oprava učebny ...'!J32</f>
        <v>0</v>
      </c>
      <c r="AX95" s="94" t="n">
        <f aca="false">'Lipova18 - Oprava učebny ...'!J33</f>
        <v>0</v>
      </c>
      <c r="AY95" s="94" t="n">
        <f aca="false">'Lipova18 - Oprava učebny ...'!J34</f>
        <v>0</v>
      </c>
      <c r="AZ95" s="94" t="n">
        <f aca="false">'Lipova18 - Oprava učebny ...'!F31</f>
        <v>0</v>
      </c>
      <c r="BA95" s="94" t="n">
        <f aca="false">'Lipova18 - Oprava učebny ...'!F32</f>
        <v>0</v>
      </c>
      <c r="BB95" s="94" t="n">
        <f aca="false">'Lipova18 - Oprava učebny ...'!F33</f>
        <v>0</v>
      </c>
      <c r="BC95" s="94" t="n">
        <f aca="false">'Lipova18 - Oprava učebny ...'!F34</f>
        <v>0</v>
      </c>
      <c r="BD95" s="96" t="n">
        <f aca="false">'Lipova18 - Oprava učebny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Lipova18 - Oprava učebny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56"/>
  <sheetViews>
    <sheetView showFormulas="false" showGridLines="false" showRowColHeaders="true" showZeros="true" rightToLeft="false" tabSelected="true" showOutlineSymbols="true" defaultGridColor="true" view="normal" topLeftCell="A189" colorId="64" zoomScale="100" zoomScaleNormal="100" zoomScalePageLayoutView="100" workbookViewId="0">
      <selection pane="topLeft" activeCell="K197" activeCellId="0" sqref="K197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29. 5. 2024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ROUND((SUM(BE129:BE255)),  2)</f>
        <v>0</v>
      </c>
      <c r="G31" s="22"/>
      <c r="H31" s="22"/>
      <c r="I31" s="111" t="n">
        <v>0.21</v>
      </c>
      <c r="J31" s="110" t="n">
        <f aca="false">ROUND(((SUM(BE129:BE255))*I31),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ROUND((SUM(BF129:BF255)),  2)</f>
        <v>0</v>
      </c>
      <c r="G32" s="22"/>
      <c r="H32" s="22"/>
      <c r="I32" s="111" t="n">
        <v>0.12</v>
      </c>
      <c r="J32" s="110" t="n">
        <f aca="false">ROUND(((SUM(BF129:BF255))*I32),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ROUND((SUM(BG129:BG255)),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ROUND((SUM(BH129:BH255)),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ROUND((SUM(BI129:BI255)),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učebny v 1.NP vedle tělocvičny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Lipová 18</v>
      </c>
      <c r="G87" s="22"/>
      <c r="H87" s="22"/>
      <c r="I87" s="15" t="s">
        <v>21</v>
      </c>
      <c r="J87" s="100" t="str">
        <f aca="false">IF(J10="","",J10)</f>
        <v>29. 5. 2024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MmBrna,Husova 3, 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J130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J131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J144</f>
        <v>0</v>
      </c>
      <c r="L97" s="130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J165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J172</f>
        <v>0</v>
      </c>
      <c r="L99" s="130"/>
    </row>
    <row r="100" s="124" customFormat="true" ht="24.95" hidden="false" customHeight="true" outlineLevel="0" collapsed="false">
      <c r="B100" s="125"/>
      <c r="D100" s="126" t="s">
        <v>93</v>
      </c>
      <c r="E100" s="127"/>
      <c r="F100" s="127"/>
      <c r="G100" s="127"/>
      <c r="H100" s="127"/>
      <c r="I100" s="127"/>
      <c r="J100" s="128" t="n">
        <f aca="false">J174</f>
        <v>0</v>
      </c>
      <c r="L100" s="125"/>
    </row>
    <row r="101" s="129" customFormat="true" ht="19.9" hidden="false" customHeight="true" outlineLevel="0" collapsed="false">
      <c r="B101" s="130"/>
      <c r="D101" s="131" t="s">
        <v>94</v>
      </c>
      <c r="E101" s="132"/>
      <c r="F101" s="132"/>
      <c r="G101" s="132"/>
      <c r="H101" s="132"/>
      <c r="I101" s="132"/>
      <c r="J101" s="133" t="n">
        <f aca="false">J175</f>
        <v>0</v>
      </c>
      <c r="L101" s="130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J187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J198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J207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J223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J237</f>
        <v>0</v>
      </c>
      <c r="L106" s="130"/>
    </row>
    <row r="107" s="124" customFormat="true" ht="24.95" hidden="false" customHeight="true" outlineLevel="0" collapsed="false">
      <c r="B107" s="125"/>
      <c r="D107" s="126" t="s">
        <v>100</v>
      </c>
      <c r="E107" s="127"/>
      <c r="F107" s="127"/>
      <c r="G107" s="127"/>
      <c r="H107" s="127"/>
      <c r="I107" s="127"/>
      <c r="J107" s="128" t="n">
        <f aca="false">J246</f>
        <v>0</v>
      </c>
      <c r="L107" s="125"/>
    </row>
    <row r="108" s="124" customFormat="true" ht="24.95" hidden="false" customHeight="true" outlineLevel="0" collapsed="false">
      <c r="B108" s="125"/>
      <c r="D108" s="126" t="s">
        <v>101</v>
      </c>
      <c r="E108" s="127"/>
      <c r="F108" s="127"/>
      <c r="G108" s="127"/>
      <c r="H108" s="127"/>
      <c r="I108" s="127"/>
      <c r="J108" s="128" t="n">
        <f aca="false">J249</f>
        <v>0</v>
      </c>
      <c r="L108" s="125"/>
    </row>
    <row r="109" s="129" customFormat="true" ht="19.9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J250</f>
        <v>0</v>
      </c>
      <c r="L109" s="130"/>
    </row>
    <row r="110" s="129" customFormat="true" ht="19.9" hidden="false" customHeight="true" outlineLevel="0" collapsed="false">
      <c r="B110" s="130"/>
      <c r="D110" s="131" t="s">
        <v>103</v>
      </c>
      <c r="E110" s="132"/>
      <c r="F110" s="132"/>
      <c r="G110" s="132"/>
      <c r="H110" s="132"/>
      <c r="I110" s="132"/>
      <c r="J110" s="133" t="n">
        <f aca="false">J252</f>
        <v>0</v>
      </c>
      <c r="L110" s="130"/>
    </row>
    <row r="111" s="129" customFormat="true" ht="19.9" hidden="false" customHeight="true" outlineLevel="0" collapsed="false">
      <c r="B111" s="130"/>
      <c r="D111" s="131" t="s">
        <v>104</v>
      </c>
      <c r="E111" s="132"/>
      <c r="F111" s="132"/>
      <c r="G111" s="132"/>
      <c r="H111" s="132"/>
      <c r="I111" s="132"/>
      <c r="J111" s="133" t="n">
        <f aca="false">J254</f>
        <v>0</v>
      </c>
      <c r="L111" s="130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105</v>
      </c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53" t="str">
        <f aca="false">E7</f>
        <v>Oprava učebny v 1.NP vedle tělocvičny</v>
      </c>
      <c r="F121" s="53"/>
      <c r="G121" s="53"/>
      <c r="H121" s="53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Lipová 18</v>
      </c>
      <c r="G123" s="22"/>
      <c r="H123" s="22"/>
      <c r="I123" s="15" t="s">
        <v>21</v>
      </c>
      <c r="J123" s="100" t="str">
        <f aca="false">IF(J10="","",J10)</f>
        <v>29. 5. 2024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5.1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MmBrna,Husova 3, Brno</v>
      </c>
      <c r="G125" s="22"/>
      <c r="H125" s="22"/>
      <c r="I125" s="15" t="s">
        <v>29</v>
      </c>
      <c r="J125" s="120" t="str">
        <f aca="false">E19</f>
        <v>Radka Volková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5.1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5" t="s">
        <v>32</v>
      </c>
      <c r="J126" s="120" t="str">
        <f aca="false">E22</f>
        <v>Radka Volková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40" customFormat="true" ht="29.3" hidden="false" customHeight="true" outlineLevel="0" collapsed="false">
      <c r="A128" s="134"/>
      <c r="B128" s="135"/>
      <c r="C128" s="136" t="s">
        <v>106</v>
      </c>
      <c r="D128" s="137" t="s">
        <v>59</v>
      </c>
      <c r="E128" s="137" t="s">
        <v>55</v>
      </c>
      <c r="F128" s="137" t="s">
        <v>56</v>
      </c>
      <c r="G128" s="137" t="s">
        <v>107</v>
      </c>
      <c r="H128" s="137" t="s">
        <v>108</v>
      </c>
      <c r="I128" s="137" t="s">
        <v>109</v>
      </c>
      <c r="J128" s="137" t="s">
        <v>85</v>
      </c>
      <c r="K128" s="138" t="s">
        <v>110</v>
      </c>
      <c r="L128" s="139"/>
      <c r="M128" s="68"/>
      <c r="N128" s="69" t="s">
        <v>38</v>
      </c>
      <c r="O128" s="69" t="s">
        <v>111</v>
      </c>
      <c r="P128" s="69" t="s">
        <v>112</v>
      </c>
      <c r="Q128" s="69" t="s">
        <v>113</v>
      </c>
      <c r="R128" s="69" t="s">
        <v>114</v>
      </c>
      <c r="S128" s="69" t="s">
        <v>115</v>
      </c>
      <c r="T128" s="70" t="s">
        <v>116</v>
      </c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34"/>
    </row>
    <row r="129" s="27" customFormat="true" ht="22.8" hidden="false" customHeight="true" outlineLevel="0" collapsed="false">
      <c r="A129" s="22"/>
      <c r="B129" s="23"/>
      <c r="C129" s="76" t="s">
        <v>117</v>
      </c>
      <c r="D129" s="22"/>
      <c r="E129" s="22"/>
      <c r="F129" s="22"/>
      <c r="G129" s="22"/>
      <c r="H129" s="22"/>
      <c r="I129" s="22"/>
      <c r="J129" s="141" t="n">
        <f aca="false">BK129</f>
        <v>0</v>
      </c>
      <c r="K129" s="22"/>
      <c r="L129" s="23"/>
      <c r="M129" s="71"/>
      <c r="N129" s="58"/>
      <c r="O129" s="72"/>
      <c r="P129" s="142" t="n">
        <f aca="false">P130+P174+P246+P249</f>
        <v>0</v>
      </c>
      <c r="Q129" s="72"/>
      <c r="R129" s="142" t="n">
        <f aca="false">R130+R174+R246+R249</f>
        <v>2.96294133</v>
      </c>
      <c r="S129" s="72"/>
      <c r="T129" s="143" t="n">
        <f aca="false">T130+T174+T246+T249</f>
        <v>5.08841555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73</v>
      </c>
      <c r="AU129" s="3" t="s">
        <v>87</v>
      </c>
      <c r="BK129" s="144" t="n">
        <f aca="false">BK130+BK174+BK246+BK249</f>
        <v>0</v>
      </c>
    </row>
    <row r="130" s="145" customFormat="true" ht="25.9" hidden="false" customHeight="true" outlineLevel="0" collapsed="false">
      <c r="B130" s="146"/>
      <c r="D130" s="147" t="s">
        <v>73</v>
      </c>
      <c r="E130" s="148" t="s">
        <v>118</v>
      </c>
      <c r="F130" s="148" t="s">
        <v>119</v>
      </c>
      <c r="I130" s="149"/>
      <c r="J130" s="150" t="n">
        <f aca="false">BK130</f>
        <v>0</v>
      </c>
      <c r="L130" s="146"/>
      <c r="M130" s="151"/>
      <c r="N130" s="152"/>
      <c r="O130" s="152"/>
      <c r="P130" s="153" t="n">
        <f aca="false">P131+P144+P165+P172</f>
        <v>0</v>
      </c>
      <c r="Q130" s="152"/>
      <c r="R130" s="153" t="n">
        <f aca="false">R131+R144+R165+R172</f>
        <v>1.8527586</v>
      </c>
      <c r="S130" s="152"/>
      <c r="T130" s="154" t="n">
        <f aca="false">T131+T144+T165+T172</f>
        <v>3.7506607</v>
      </c>
      <c r="AR130" s="147" t="s">
        <v>79</v>
      </c>
      <c r="AT130" s="155" t="s">
        <v>73</v>
      </c>
      <c r="AU130" s="155" t="s">
        <v>74</v>
      </c>
      <c r="AY130" s="147" t="s">
        <v>120</v>
      </c>
      <c r="BK130" s="156" t="n">
        <f aca="false">BK131+BK144+BK165+BK172</f>
        <v>0</v>
      </c>
    </row>
    <row r="131" s="145" customFormat="true" ht="22.8" hidden="false" customHeight="true" outlineLevel="0" collapsed="false">
      <c r="B131" s="146"/>
      <c r="D131" s="147" t="s">
        <v>73</v>
      </c>
      <c r="E131" s="157" t="s">
        <v>121</v>
      </c>
      <c r="F131" s="157" t="s">
        <v>122</v>
      </c>
      <c r="I131" s="149"/>
      <c r="J131" s="158" t="n">
        <f aca="false">BK131</f>
        <v>0</v>
      </c>
      <c r="L131" s="146"/>
      <c r="M131" s="151"/>
      <c r="N131" s="152"/>
      <c r="O131" s="152"/>
      <c r="P131" s="153" t="n">
        <f aca="false">SUM(P132:P143)</f>
        <v>0</v>
      </c>
      <c r="Q131" s="152"/>
      <c r="R131" s="153" t="n">
        <f aca="false">SUM(R132:R143)</f>
        <v>1.74161605</v>
      </c>
      <c r="S131" s="152"/>
      <c r="T131" s="154" t="n">
        <f aca="false">SUM(T132:T143)</f>
        <v>0.0011607</v>
      </c>
      <c r="AR131" s="147" t="s">
        <v>79</v>
      </c>
      <c r="AT131" s="155" t="s">
        <v>73</v>
      </c>
      <c r="AU131" s="155" t="s">
        <v>79</v>
      </c>
      <c r="AY131" s="147" t="s">
        <v>120</v>
      </c>
      <c r="BK131" s="156" t="n">
        <f aca="false">SUM(BK132:BK143)</f>
        <v>0</v>
      </c>
    </row>
    <row r="132" s="27" customFormat="true" ht="24.15" hidden="false" customHeight="true" outlineLevel="0" collapsed="false">
      <c r="A132" s="22"/>
      <c r="B132" s="159"/>
      <c r="C132" s="160" t="s">
        <v>79</v>
      </c>
      <c r="D132" s="160" t="s">
        <v>123</v>
      </c>
      <c r="E132" s="161" t="s">
        <v>124</v>
      </c>
      <c r="F132" s="162" t="s">
        <v>125</v>
      </c>
      <c r="G132" s="163" t="s">
        <v>126</v>
      </c>
      <c r="H132" s="164" t="n">
        <v>61.41</v>
      </c>
      <c r="I132" s="165"/>
      <c r="J132" s="166" t="n">
        <f aca="false">ROUND(I132*H132,2)</f>
        <v>0</v>
      </c>
      <c r="K132" s="162" t="s">
        <v>127</v>
      </c>
      <c r="L132" s="23"/>
      <c r="M132" s="167"/>
      <c r="N132" s="168" t="s">
        <v>39</v>
      </c>
      <c r="O132" s="60"/>
      <c r="P132" s="169" t="n">
        <f aca="false">O132*H132</f>
        <v>0</v>
      </c>
      <c r="Q132" s="169" t="n">
        <v>0.0057</v>
      </c>
      <c r="R132" s="169" t="n">
        <f aca="false">Q132*H132</f>
        <v>0.350037</v>
      </c>
      <c r="S132" s="169" t="n">
        <v>0</v>
      </c>
      <c r="T132" s="170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1" t="s">
        <v>128</v>
      </c>
      <c r="AT132" s="171" t="s">
        <v>123</v>
      </c>
      <c r="AU132" s="171" t="s">
        <v>81</v>
      </c>
      <c r="AY132" s="3" t="s">
        <v>120</v>
      </c>
      <c r="BE132" s="172" t="n">
        <f aca="false">IF(N132="základní",J132,0)</f>
        <v>0</v>
      </c>
      <c r="BF132" s="172" t="n">
        <f aca="false">IF(N132="snížená",J132,0)</f>
        <v>0</v>
      </c>
      <c r="BG132" s="172" t="n">
        <f aca="false">IF(N132="zákl. přenesená",J132,0)</f>
        <v>0</v>
      </c>
      <c r="BH132" s="172" t="n">
        <f aca="false">IF(N132="sníž. přenesená",J132,0)</f>
        <v>0</v>
      </c>
      <c r="BI132" s="172" t="n">
        <f aca="false">IF(N132="nulová",J132,0)</f>
        <v>0</v>
      </c>
      <c r="BJ132" s="3" t="s">
        <v>79</v>
      </c>
      <c r="BK132" s="172" t="n">
        <f aca="false">ROUND(I132*H132,2)</f>
        <v>0</v>
      </c>
      <c r="BL132" s="3" t="s">
        <v>128</v>
      </c>
      <c r="BM132" s="171" t="s">
        <v>129</v>
      </c>
    </row>
    <row r="133" s="173" customFormat="true" ht="12.8" hidden="false" customHeight="false" outlineLevel="0" collapsed="false">
      <c r="B133" s="174"/>
      <c r="D133" s="175" t="s">
        <v>130</v>
      </c>
      <c r="E133" s="176"/>
      <c r="F133" s="177" t="s">
        <v>131</v>
      </c>
      <c r="H133" s="178" t="n">
        <v>61.41</v>
      </c>
      <c r="I133" s="179"/>
      <c r="L133" s="174"/>
      <c r="M133" s="180"/>
      <c r="N133" s="181"/>
      <c r="O133" s="181"/>
      <c r="P133" s="181"/>
      <c r="Q133" s="181"/>
      <c r="R133" s="181"/>
      <c r="S133" s="181"/>
      <c r="T133" s="182"/>
      <c r="AT133" s="176" t="s">
        <v>130</v>
      </c>
      <c r="AU133" s="176" t="s">
        <v>81</v>
      </c>
      <c r="AV133" s="173" t="s">
        <v>81</v>
      </c>
      <c r="AW133" s="173" t="s">
        <v>31</v>
      </c>
      <c r="AX133" s="173" t="s">
        <v>79</v>
      </c>
      <c r="AY133" s="176" t="s">
        <v>120</v>
      </c>
    </row>
    <row r="134" s="27" customFormat="true" ht="24.15" hidden="false" customHeight="true" outlineLevel="0" collapsed="false">
      <c r="A134" s="22"/>
      <c r="B134" s="159"/>
      <c r="C134" s="160" t="s">
        <v>81</v>
      </c>
      <c r="D134" s="160" t="s">
        <v>123</v>
      </c>
      <c r="E134" s="161" t="s">
        <v>132</v>
      </c>
      <c r="F134" s="162" t="s">
        <v>133</v>
      </c>
      <c r="G134" s="163" t="s">
        <v>126</v>
      </c>
      <c r="H134" s="164" t="n">
        <v>5.34</v>
      </c>
      <c r="I134" s="165"/>
      <c r="J134" s="166" t="n">
        <f aca="false">ROUND(I134*H134,2)</f>
        <v>0</v>
      </c>
      <c r="K134" s="162" t="s">
        <v>127</v>
      </c>
      <c r="L134" s="23"/>
      <c r="M134" s="167"/>
      <c r="N134" s="168" t="s">
        <v>39</v>
      </c>
      <c r="O134" s="60"/>
      <c r="P134" s="169" t="n">
        <f aca="false">O134*H134</f>
        <v>0</v>
      </c>
      <c r="Q134" s="169" t="n">
        <v>0.0284</v>
      </c>
      <c r="R134" s="169" t="n">
        <f aca="false">Q134*H134</f>
        <v>0.151656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128</v>
      </c>
      <c r="AT134" s="171" t="s">
        <v>123</v>
      </c>
      <c r="AU134" s="171" t="s">
        <v>81</v>
      </c>
      <c r="AY134" s="3" t="s">
        <v>120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79</v>
      </c>
      <c r="BK134" s="172" t="n">
        <f aca="false">ROUND(I134*H134,2)</f>
        <v>0</v>
      </c>
      <c r="BL134" s="3" t="s">
        <v>128</v>
      </c>
      <c r="BM134" s="171" t="s">
        <v>134</v>
      </c>
    </row>
    <row r="135" s="27" customFormat="true" ht="16.5" hidden="false" customHeight="true" outlineLevel="0" collapsed="false">
      <c r="A135" s="22"/>
      <c r="B135" s="159"/>
      <c r="C135" s="160" t="s">
        <v>135</v>
      </c>
      <c r="D135" s="160" t="s">
        <v>123</v>
      </c>
      <c r="E135" s="161" t="s">
        <v>136</v>
      </c>
      <c r="F135" s="162" t="s">
        <v>137</v>
      </c>
      <c r="G135" s="163" t="s">
        <v>126</v>
      </c>
      <c r="H135" s="164" t="n">
        <v>64.135</v>
      </c>
      <c r="I135" s="165"/>
      <c r="J135" s="166" t="n">
        <f aca="false">ROUND(I135*H135,2)</f>
        <v>0</v>
      </c>
      <c r="K135" s="162" t="s">
        <v>127</v>
      </c>
      <c r="L135" s="23"/>
      <c r="M135" s="167"/>
      <c r="N135" s="168" t="s">
        <v>39</v>
      </c>
      <c r="O135" s="60"/>
      <c r="P135" s="169" t="n">
        <f aca="false">O135*H135</f>
        <v>0</v>
      </c>
      <c r="Q135" s="169" t="n">
        <v>0.004</v>
      </c>
      <c r="R135" s="169" t="n">
        <f aca="false">Q135*H135</f>
        <v>0.25654</v>
      </c>
      <c r="S135" s="169" t="n">
        <v>0</v>
      </c>
      <c r="T135" s="170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1" t="s">
        <v>128</v>
      </c>
      <c r="AT135" s="171" t="s">
        <v>123</v>
      </c>
      <c r="AU135" s="171" t="s">
        <v>81</v>
      </c>
      <c r="AY135" s="3" t="s">
        <v>120</v>
      </c>
      <c r="BE135" s="172" t="n">
        <f aca="false">IF(N135="základní",J135,0)</f>
        <v>0</v>
      </c>
      <c r="BF135" s="172" t="n">
        <f aca="false">IF(N135="snížená",J135,0)</f>
        <v>0</v>
      </c>
      <c r="BG135" s="172" t="n">
        <f aca="false">IF(N135="zákl. přenesená",J135,0)</f>
        <v>0</v>
      </c>
      <c r="BH135" s="172" t="n">
        <f aca="false">IF(N135="sníž. přenesená",J135,0)</f>
        <v>0</v>
      </c>
      <c r="BI135" s="172" t="n">
        <f aca="false">IF(N135="nulová",J135,0)</f>
        <v>0</v>
      </c>
      <c r="BJ135" s="3" t="s">
        <v>79</v>
      </c>
      <c r="BK135" s="172" t="n">
        <f aca="false">ROUND(I135*H135,2)</f>
        <v>0</v>
      </c>
      <c r="BL135" s="3" t="s">
        <v>128</v>
      </c>
      <c r="BM135" s="171" t="s">
        <v>138</v>
      </c>
    </row>
    <row r="136" s="173" customFormat="true" ht="12.8" hidden="false" customHeight="false" outlineLevel="0" collapsed="false">
      <c r="B136" s="174"/>
      <c r="D136" s="175" t="s">
        <v>130</v>
      </c>
      <c r="E136" s="176"/>
      <c r="F136" s="177" t="s">
        <v>139</v>
      </c>
      <c r="H136" s="178" t="n">
        <v>25.25</v>
      </c>
      <c r="I136" s="179"/>
      <c r="L136" s="174"/>
      <c r="M136" s="180"/>
      <c r="N136" s="181"/>
      <c r="O136" s="181"/>
      <c r="P136" s="181"/>
      <c r="Q136" s="181"/>
      <c r="R136" s="181"/>
      <c r="S136" s="181"/>
      <c r="T136" s="182"/>
      <c r="AT136" s="176" t="s">
        <v>130</v>
      </c>
      <c r="AU136" s="176" t="s">
        <v>81</v>
      </c>
      <c r="AV136" s="173" t="s">
        <v>81</v>
      </c>
      <c r="AW136" s="173" t="s">
        <v>31</v>
      </c>
      <c r="AX136" s="173" t="s">
        <v>74</v>
      </c>
      <c r="AY136" s="176" t="s">
        <v>120</v>
      </c>
    </row>
    <row r="137" s="173" customFormat="true" ht="12.8" hidden="false" customHeight="false" outlineLevel="0" collapsed="false">
      <c r="B137" s="174"/>
      <c r="D137" s="175" t="s">
        <v>130</v>
      </c>
      <c r="E137" s="176"/>
      <c r="F137" s="177" t="s">
        <v>140</v>
      </c>
      <c r="H137" s="178" t="n">
        <v>38.885</v>
      </c>
      <c r="I137" s="179"/>
      <c r="L137" s="174"/>
      <c r="M137" s="180"/>
      <c r="N137" s="181"/>
      <c r="O137" s="181"/>
      <c r="P137" s="181"/>
      <c r="Q137" s="181"/>
      <c r="R137" s="181"/>
      <c r="S137" s="181"/>
      <c r="T137" s="182"/>
      <c r="AT137" s="176" t="s">
        <v>130</v>
      </c>
      <c r="AU137" s="176" t="s">
        <v>81</v>
      </c>
      <c r="AV137" s="173" t="s">
        <v>81</v>
      </c>
      <c r="AW137" s="173" t="s">
        <v>31</v>
      </c>
      <c r="AX137" s="173" t="s">
        <v>74</v>
      </c>
      <c r="AY137" s="176" t="s">
        <v>120</v>
      </c>
    </row>
    <row r="138" s="183" customFormat="true" ht="12.8" hidden="false" customHeight="false" outlineLevel="0" collapsed="false">
      <c r="B138" s="184"/>
      <c r="D138" s="175" t="s">
        <v>130</v>
      </c>
      <c r="E138" s="185"/>
      <c r="F138" s="186" t="s">
        <v>141</v>
      </c>
      <c r="H138" s="187" t="n">
        <v>64.135</v>
      </c>
      <c r="I138" s="188"/>
      <c r="L138" s="184"/>
      <c r="M138" s="189"/>
      <c r="N138" s="190"/>
      <c r="O138" s="190"/>
      <c r="P138" s="190"/>
      <c r="Q138" s="190"/>
      <c r="R138" s="190"/>
      <c r="S138" s="190"/>
      <c r="T138" s="191"/>
      <c r="AT138" s="185" t="s">
        <v>130</v>
      </c>
      <c r="AU138" s="185" t="s">
        <v>81</v>
      </c>
      <c r="AV138" s="183" t="s">
        <v>128</v>
      </c>
      <c r="AW138" s="183" t="s">
        <v>31</v>
      </c>
      <c r="AX138" s="183" t="s">
        <v>79</v>
      </c>
      <c r="AY138" s="185" t="s">
        <v>120</v>
      </c>
    </row>
    <row r="139" s="27" customFormat="true" ht="24.15" hidden="false" customHeight="true" outlineLevel="0" collapsed="false">
      <c r="A139" s="22"/>
      <c r="B139" s="159"/>
      <c r="C139" s="160" t="s">
        <v>128</v>
      </c>
      <c r="D139" s="160" t="s">
        <v>123</v>
      </c>
      <c r="E139" s="161" t="s">
        <v>142</v>
      </c>
      <c r="F139" s="162" t="s">
        <v>143</v>
      </c>
      <c r="G139" s="163" t="s">
        <v>126</v>
      </c>
      <c r="H139" s="164" t="n">
        <v>46.343</v>
      </c>
      <c r="I139" s="165"/>
      <c r="J139" s="166" t="n">
        <f aca="false">ROUND(I139*H139,2)</f>
        <v>0</v>
      </c>
      <c r="K139" s="162" t="s">
        <v>127</v>
      </c>
      <c r="L139" s="23"/>
      <c r="M139" s="167"/>
      <c r="N139" s="168" t="s">
        <v>39</v>
      </c>
      <c r="O139" s="60"/>
      <c r="P139" s="169" t="n">
        <f aca="false">O139*H139</f>
        <v>0</v>
      </c>
      <c r="Q139" s="169" t="n">
        <v>0.0057</v>
      </c>
      <c r="R139" s="169" t="n">
        <f aca="false">Q139*H139</f>
        <v>0.2641551</v>
      </c>
      <c r="S139" s="169" t="n">
        <v>0</v>
      </c>
      <c r="T139" s="170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1" t="s">
        <v>128</v>
      </c>
      <c r="AT139" s="171" t="s">
        <v>123</v>
      </c>
      <c r="AU139" s="171" t="s">
        <v>81</v>
      </c>
      <c r="AY139" s="3" t="s">
        <v>120</v>
      </c>
      <c r="BE139" s="172" t="n">
        <f aca="false">IF(N139="základní",J139,0)</f>
        <v>0</v>
      </c>
      <c r="BF139" s="172" t="n">
        <f aca="false">IF(N139="snížená",J139,0)</f>
        <v>0</v>
      </c>
      <c r="BG139" s="172" t="n">
        <f aca="false">IF(N139="zákl. přenesená",J139,0)</f>
        <v>0</v>
      </c>
      <c r="BH139" s="172" t="n">
        <f aca="false">IF(N139="sníž. přenesená",J139,0)</f>
        <v>0</v>
      </c>
      <c r="BI139" s="172" t="n">
        <f aca="false">IF(N139="nulová",J139,0)</f>
        <v>0</v>
      </c>
      <c r="BJ139" s="3" t="s">
        <v>79</v>
      </c>
      <c r="BK139" s="172" t="n">
        <f aca="false">ROUND(I139*H139,2)</f>
        <v>0</v>
      </c>
      <c r="BL139" s="3" t="s">
        <v>128</v>
      </c>
      <c r="BM139" s="171" t="s">
        <v>144</v>
      </c>
    </row>
    <row r="140" s="173" customFormat="true" ht="12.8" hidden="false" customHeight="false" outlineLevel="0" collapsed="false">
      <c r="B140" s="174"/>
      <c r="D140" s="175" t="s">
        <v>130</v>
      </c>
      <c r="E140" s="176"/>
      <c r="F140" s="177" t="s">
        <v>145</v>
      </c>
      <c r="H140" s="178" t="n">
        <v>46.343</v>
      </c>
      <c r="I140" s="179"/>
      <c r="L140" s="174"/>
      <c r="M140" s="180"/>
      <c r="N140" s="181"/>
      <c r="O140" s="181"/>
      <c r="P140" s="181"/>
      <c r="Q140" s="181"/>
      <c r="R140" s="181"/>
      <c r="S140" s="181"/>
      <c r="T140" s="182"/>
      <c r="AT140" s="176" t="s">
        <v>130</v>
      </c>
      <c r="AU140" s="176" t="s">
        <v>81</v>
      </c>
      <c r="AV140" s="173" t="s">
        <v>81</v>
      </c>
      <c r="AW140" s="173" t="s">
        <v>31</v>
      </c>
      <c r="AX140" s="173" t="s">
        <v>79</v>
      </c>
      <c r="AY140" s="176" t="s">
        <v>120</v>
      </c>
    </row>
    <row r="141" s="27" customFormat="true" ht="24.15" hidden="false" customHeight="true" outlineLevel="0" collapsed="false">
      <c r="A141" s="22"/>
      <c r="B141" s="159"/>
      <c r="C141" s="160" t="s">
        <v>146</v>
      </c>
      <c r="D141" s="160" t="s">
        <v>123</v>
      </c>
      <c r="E141" s="161" t="s">
        <v>147</v>
      </c>
      <c r="F141" s="162" t="s">
        <v>148</v>
      </c>
      <c r="G141" s="163" t="s">
        <v>126</v>
      </c>
      <c r="H141" s="164" t="n">
        <v>25.25</v>
      </c>
      <c r="I141" s="165"/>
      <c r="J141" s="166" t="n">
        <f aca="false">ROUND(I141*H141,2)</f>
        <v>0</v>
      </c>
      <c r="K141" s="162" t="s">
        <v>127</v>
      </c>
      <c r="L141" s="23"/>
      <c r="M141" s="167"/>
      <c r="N141" s="168" t="s">
        <v>39</v>
      </c>
      <c r="O141" s="60"/>
      <c r="P141" s="169" t="n">
        <f aca="false">O141*H141</f>
        <v>0</v>
      </c>
      <c r="Q141" s="169" t="n">
        <v>0.0284</v>
      </c>
      <c r="R141" s="169" t="n">
        <f aca="false">Q141*H141</f>
        <v>0.7171</v>
      </c>
      <c r="S141" s="169" t="n">
        <v>0</v>
      </c>
      <c r="T141" s="170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1" t="s">
        <v>128</v>
      </c>
      <c r="AT141" s="171" t="s">
        <v>123</v>
      </c>
      <c r="AU141" s="171" t="s">
        <v>81</v>
      </c>
      <c r="AY141" s="3" t="s">
        <v>120</v>
      </c>
      <c r="BE141" s="172" t="n">
        <f aca="false">IF(N141="základní",J141,0)</f>
        <v>0</v>
      </c>
      <c r="BF141" s="172" t="n">
        <f aca="false">IF(N141="snížená",J141,0)</f>
        <v>0</v>
      </c>
      <c r="BG141" s="172" t="n">
        <f aca="false">IF(N141="zákl. přenesená",J141,0)</f>
        <v>0</v>
      </c>
      <c r="BH141" s="172" t="n">
        <f aca="false">IF(N141="sníž. přenesená",J141,0)</f>
        <v>0</v>
      </c>
      <c r="BI141" s="172" t="n">
        <f aca="false">IF(N141="nulová",J141,0)</f>
        <v>0</v>
      </c>
      <c r="BJ141" s="3" t="s">
        <v>79</v>
      </c>
      <c r="BK141" s="172" t="n">
        <f aca="false">ROUND(I141*H141,2)</f>
        <v>0</v>
      </c>
      <c r="BL141" s="3" t="s">
        <v>128</v>
      </c>
      <c r="BM141" s="171" t="s">
        <v>149</v>
      </c>
    </row>
    <row r="142" s="27" customFormat="true" ht="16.5" hidden="false" customHeight="true" outlineLevel="0" collapsed="false">
      <c r="A142" s="22"/>
      <c r="B142" s="159"/>
      <c r="C142" s="160" t="s">
        <v>121</v>
      </c>
      <c r="D142" s="160" t="s">
        <v>123</v>
      </c>
      <c r="E142" s="161" t="s">
        <v>150</v>
      </c>
      <c r="F142" s="162" t="s">
        <v>151</v>
      </c>
      <c r="G142" s="163" t="s">
        <v>126</v>
      </c>
      <c r="H142" s="164" t="n">
        <v>19.345</v>
      </c>
      <c r="I142" s="165"/>
      <c r="J142" s="166" t="n">
        <f aca="false">ROUND(I142*H142,2)</f>
        <v>0</v>
      </c>
      <c r="K142" s="162" t="s">
        <v>127</v>
      </c>
      <c r="L142" s="23"/>
      <c r="M142" s="167"/>
      <c r="N142" s="168" t="s">
        <v>39</v>
      </c>
      <c r="O142" s="60"/>
      <c r="P142" s="169" t="n">
        <f aca="false">O142*H142</f>
        <v>0</v>
      </c>
      <c r="Q142" s="169" t="n">
        <v>0.00011</v>
      </c>
      <c r="R142" s="169" t="n">
        <f aca="false">Q142*H142</f>
        <v>0.00212795</v>
      </c>
      <c r="S142" s="169" t="n">
        <v>6E-005</v>
      </c>
      <c r="T142" s="170" t="n">
        <f aca="false">S142*H142</f>
        <v>0.0011607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1" t="s">
        <v>128</v>
      </c>
      <c r="AT142" s="171" t="s">
        <v>123</v>
      </c>
      <c r="AU142" s="171" t="s">
        <v>81</v>
      </c>
      <c r="AY142" s="3" t="s">
        <v>120</v>
      </c>
      <c r="BE142" s="172" t="n">
        <f aca="false">IF(N142="základní",J142,0)</f>
        <v>0</v>
      </c>
      <c r="BF142" s="172" t="n">
        <f aca="false">IF(N142="snížená",J142,0)</f>
        <v>0</v>
      </c>
      <c r="BG142" s="172" t="n">
        <f aca="false">IF(N142="zákl. přenesená",J142,0)</f>
        <v>0</v>
      </c>
      <c r="BH142" s="172" t="n">
        <f aca="false">IF(N142="sníž. přenesená",J142,0)</f>
        <v>0</v>
      </c>
      <c r="BI142" s="172" t="n">
        <f aca="false">IF(N142="nulová",J142,0)</f>
        <v>0</v>
      </c>
      <c r="BJ142" s="3" t="s">
        <v>79</v>
      </c>
      <c r="BK142" s="172" t="n">
        <f aca="false">ROUND(I142*H142,2)</f>
        <v>0</v>
      </c>
      <c r="BL142" s="3" t="s">
        <v>128</v>
      </c>
      <c r="BM142" s="171" t="s">
        <v>152</v>
      </c>
    </row>
    <row r="143" s="173" customFormat="true" ht="12.8" hidden="false" customHeight="false" outlineLevel="0" collapsed="false">
      <c r="B143" s="174"/>
      <c r="D143" s="175" t="s">
        <v>130</v>
      </c>
      <c r="E143" s="176"/>
      <c r="F143" s="177" t="s">
        <v>153</v>
      </c>
      <c r="H143" s="178" t="n">
        <v>19.345</v>
      </c>
      <c r="I143" s="179"/>
      <c r="L143" s="174"/>
      <c r="M143" s="180"/>
      <c r="N143" s="181"/>
      <c r="O143" s="181"/>
      <c r="P143" s="181"/>
      <c r="Q143" s="181"/>
      <c r="R143" s="181"/>
      <c r="S143" s="181"/>
      <c r="T143" s="182"/>
      <c r="AT143" s="176" t="s">
        <v>130</v>
      </c>
      <c r="AU143" s="176" t="s">
        <v>81</v>
      </c>
      <c r="AV143" s="173" t="s">
        <v>81</v>
      </c>
      <c r="AW143" s="173" t="s">
        <v>31</v>
      </c>
      <c r="AX143" s="173" t="s">
        <v>79</v>
      </c>
      <c r="AY143" s="176" t="s">
        <v>120</v>
      </c>
    </row>
    <row r="144" s="145" customFormat="true" ht="22.8" hidden="false" customHeight="true" outlineLevel="0" collapsed="false">
      <c r="B144" s="146"/>
      <c r="D144" s="147" t="s">
        <v>73</v>
      </c>
      <c r="E144" s="157" t="s">
        <v>154</v>
      </c>
      <c r="F144" s="157" t="s">
        <v>155</v>
      </c>
      <c r="I144" s="149"/>
      <c r="J144" s="158" t="n">
        <f aca="false">BK144</f>
        <v>0</v>
      </c>
      <c r="L144" s="146"/>
      <c r="M144" s="151"/>
      <c r="N144" s="152"/>
      <c r="O144" s="152"/>
      <c r="P144" s="153" t="n">
        <f aca="false">SUM(P145:P164)</f>
        <v>0</v>
      </c>
      <c r="Q144" s="152"/>
      <c r="R144" s="153" t="n">
        <f aca="false">SUM(R145:R164)</f>
        <v>0.11114255</v>
      </c>
      <c r="S144" s="152"/>
      <c r="T144" s="154" t="n">
        <f aca="false">SUM(T145:T164)</f>
        <v>3.7495</v>
      </c>
      <c r="AR144" s="147" t="s">
        <v>79</v>
      </c>
      <c r="AT144" s="155" t="s">
        <v>73</v>
      </c>
      <c r="AU144" s="155" t="s">
        <v>79</v>
      </c>
      <c r="AY144" s="147" t="s">
        <v>120</v>
      </c>
      <c r="BK144" s="156" t="n">
        <f aca="false">SUM(BK145:BK164)</f>
        <v>0</v>
      </c>
    </row>
    <row r="145" s="27" customFormat="true" ht="33" hidden="false" customHeight="true" outlineLevel="0" collapsed="false">
      <c r="A145" s="22"/>
      <c r="B145" s="159"/>
      <c r="C145" s="160" t="s">
        <v>156</v>
      </c>
      <c r="D145" s="160" t="s">
        <v>123</v>
      </c>
      <c r="E145" s="161" t="s">
        <v>157</v>
      </c>
      <c r="F145" s="162" t="s">
        <v>158</v>
      </c>
      <c r="G145" s="163" t="s">
        <v>126</v>
      </c>
      <c r="H145" s="164" t="n">
        <v>63.635</v>
      </c>
      <c r="I145" s="165"/>
      <c r="J145" s="166" t="n">
        <f aca="false">ROUND(I145*H145,2)</f>
        <v>0</v>
      </c>
      <c r="K145" s="162" t="s">
        <v>127</v>
      </c>
      <c r="L145" s="23"/>
      <c r="M145" s="167"/>
      <c r="N145" s="168" t="s">
        <v>39</v>
      </c>
      <c r="O145" s="60"/>
      <c r="P145" s="169" t="n">
        <f aca="false">O145*H145</f>
        <v>0</v>
      </c>
      <c r="Q145" s="169" t="n">
        <v>0.00013</v>
      </c>
      <c r="R145" s="169" t="n">
        <f aca="false">Q145*H145</f>
        <v>0.00827255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128</v>
      </c>
      <c r="AT145" s="171" t="s">
        <v>123</v>
      </c>
      <c r="AU145" s="171" t="s">
        <v>81</v>
      </c>
      <c r="AY145" s="3" t="s">
        <v>120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79</v>
      </c>
      <c r="BK145" s="172" t="n">
        <f aca="false">ROUND(I145*H145,2)</f>
        <v>0</v>
      </c>
      <c r="BL145" s="3" t="s">
        <v>128</v>
      </c>
      <c r="BM145" s="171" t="s">
        <v>159</v>
      </c>
    </row>
    <row r="146" s="173" customFormat="true" ht="12.8" hidden="false" customHeight="false" outlineLevel="0" collapsed="false">
      <c r="B146" s="174"/>
      <c r="D146" s="175" t="s">
        <v>130</v>
      </c>
      <c r="E146" s="176"/>
      <c r="F146" s="177" t="s">
        <v>160</v>
      </c>
      <c r="H146" s="178" t="n">
        <v>63.635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130</v>
      </c>
      <c r="AU146" s="176" t="s">
        <v>81</v>
      </c>
      <c r="AV146" s="173" t="s">
        <v>81</v>
      </c>
      <c r="AW146" s="173" t="s">
        <v>31</v>
      </c>
      <c r="AX146" s="173" t="s">
        <v>79</v>
      </c>
      <c r="AY146" s="176" t="s">
        <v>120</v>
      </c>
    </row>
    <row r="147" s="27" customFormat="true" ht="24.15" hidden="false" customHeight="true" outlineLevel="0" collapsed="false">
      <c r="A147" s="22"/>
      <c r="B147" s="159"/>
      <c r="C147" s="160" t="s">
        <v>161</v>
      </c>
      <c r="D147" s="160" t="s">
        <v>123</v>
      </c>
      <c r="E147" s="161" t="s">
        <v>162</v>
      </c>
      <c r="F147" s="162" t="s">
        <v>163</v>
      </c>
      <c r="G147" s="163" t="s">
        <v>126</v>
      </c>
      <c r="H147" s="164" t="n">
        <v>66.75</v>
      </c>
      <c r="I147" s="165"/>
      <c r="J147" s="166" t="n">
        <f aca="false">ROUND(I147*H147,2)</f>
        <v>0</v>
      </c>
      <c r="K147" s="162" t="s">
        <v>127</v>
      </c>
      <c r="L147" s="23"/>
      <c r="M147" s="167"/>
      <c r="N147" s="168" t="s">
        <v>39</v>
      </c>
      <c r="O147" s="60"/>
      <c r="P147" s="169" t="n">
        <f aca="false">O147*H147</f>
        <v>0</v>
      </c>
      <c r="Q147" s="169" t="n">
        <v>4E-005</v>
      </c>
      <c r="R147" s="169" t="n">
        <f aca="false">Q147*H147</f>
        <v>0.00267</v>
      </c>
      <c r="S147" s="169" t="n">
        <v>0</v>
      </c>
      <c r="T147" s="170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164</v>
      </c>
      <c r="AT147" s="171" t="s">
        <v>123</v>
      </c>
      <c r="AU147" s="171" t="s">
        <v>81</v>
      </c>
      <c r="AY147" s="3" t="s">
        <v>120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79</v>
      </c>
      <c r="BK147" s="172" t="n">
        <f aca="false">ROUND(I147*H147,2)</f>
        <v>0</v>
      </c>
      <c r="BL147" s="3" t="s">
        <v>164</v>
      </c>
      <c r="BM147" s="171" t="s">
        <v>165</v>
      </c>
    </row>
    <row r="148" s="173" customFormat="true" ht="12.8" hidden="false" customHeight="false" outlineLevel="0" collapsed="false">
      <c r="B148" s="174"/>
      <c r="D148" s="175" t="s">
        <v>130</v>
      </c>
      <c r="E148" s="176"/>
      <c r="F148" s="177" t="s">
        <v>166</v>
      </c>
      <c r="H148" s="178" t="n">
        <v>66.75</v>
      </c>
      <c r="I148" s="179"/>
      <c r="L148" s="174"/>
      <c r="M148" s="180"/>
      <c r="N148" s="181"/>
      <c r="O148" s="181"/>
      <c r="P148" s="181"/>
      <c r="Q148" s="181"/>
      <c r="R148" s="181"/>
      <c r="S148" s="181"/>
      <c r="T148" s="182"/>
      <c r="AT148" s="176" t="s">
        <v>130</v>
      </c>
      <c r="AU148" s="176" t="s">
        <v>81</v>
      </c>
      <c r="AV148" s="173" t="s">
        <v>81</v>
      </c>
      <c r="AW148" s="173" t="s">
        <v>31</v>
      </c>
      <c r="AX148" s="173" t="s">
        <v>79</v>
      </c>
      <c r="AY148" s="176" t="s">
        <v>120</v>
      </c>
    </row>
    <row r="149" s="27" customFormat="true" ht="16.5" hidden="false" customHeight="true" outlineLevel="0" collapsed="false">
      <c r="A149" s="22"/>
      <c r="B149" s="159"/>
      <c r="C149" s="160" t="s">
        <v>154</v>
      </c>
      <c r="D149" s="160" t="s">
        <v>123</v>
      </c>
      <c r="E149" s="161" t="s">
        <v>167</v>
      </c>
      <c r="F149" s="162" t="s">
        <v>168</v>
      </c>
      <c r="G149" s="163" t="s">
        <v>169</v>
      </c>
      <c r="H149" s="164" t="n">
        <v>1</v>
      </c>
      <c r="I149" s="165"/>
      <c r="J149" s="166" t="n">
        <f aca="false">ROUND(I149*H149,2)</f>
        <v>0</v>
      </c>
      <c r="K149" s="162"/>
      <c r="L149" s="23"/>
      <c r="M149" s="167"/>
      <c r="N149" s="168" t="s">
        <v>39</v>
      </c>
      <c r="O149" s="60"/>
      <c r="P149" s="169" t="n">
        <f aca="false">O149*H149</f>
        <v>0</v>
      </c>
      <c r="Q149" s="169" t="n">
        <v>4E-005</v>
      </c>
      <c r="R149" s="169" t="n">
        <f aca="false">Q149*H149</f>
        <v>4E-005</v>
      </c>
      <c r="S149" s="169" t="n">
        <v>1.5</v>
      </c>
      <c r="T149" s="170" t="n">
        <f aca="false">S149*H149</f>
        <v>1.5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1" t="s">
        <v>128</v>
      </c>
      <c r="AT149" s="171" t="s">
        <v>123</v>
      </c>
      <c r="AU149" s="171" t="s">
        <v>81</v>
      </c>
      <c r="AY149" s="3" t="s">
        <v>120</v>
      </c>
      <c r="BE149" s="172" t="n">
        <f aca="false">IF(N149="základní",J149,0)</f>
        <v>0</v>
      </c>
      <c r="BF149" s="172" t="n">
        <f aca="false">IF(N149="snížená",J149,0)</f>
        <v>0</v>
      </c>
      <c r="BG149" s="172" t="n">
        <f aca="false">IF(N149="zákl. přenesená",J149,0)</f>
        <v>0</v>
      </c>
      <c r="BH149" s="172" t="n">
        <f aca="false">IF(N149="sníž. přenesená",J149,0)</f>
        <v>0</v>
      </c>
      <c r="BI149" s="172" t="n">
        <f aca="false">IF(N149="nulová",J149,0)</f>
        <v>0</v>
      </c>
      <c r="BJ149" s="3" t="s">
        <v>79</v>
      </c>
      <c r="BK149" s="172" t="n">
        <f aca="false">ROUND(I149*H149,2)</f>
        <v>0</v>
      </c>
      <c r="BL149" s="3" t="s">
        <v>128</v>
      </c>
      <c r="BM149" s="171" t="s">
        <v>170</v>
      </c>
    </row>
    <row r="150" s="173" customFormat="true" ht="12.8" hidden="false" customHeight="false" outlineLevel="0" collapsed="false">
      <c r="B150" s="174"/>
      <c r="D150" s="175" t="s">
        <v>130</v>
      </c>
      <c r="E150" s="176"/>
      <c r="F150" s="177" t="s">
        <v>79</v>
      </c>
      <c r="H150" s="178" t="n">
        <v>1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130</v>
      </c>
      <c r="AU150" s="176" t="s">
        <v>81</v>
      </c>
      <c r="AV150" s="173" t="s">
        <v>81</v>
      </c>
      <c r="AW150" s="173" t="s">
        <v>31</v>
      </c>
      <c r="AX150" s="173" t="s">
        <v>79</v>
      </c>
      <c r="AY150" s="176" t="s">
        <v>120</v>
      </c>
    </row>
    <row r="151" s="27" customFormat="true" ht="16.5" hidden="false" customHeight="true" outlineLevel="0" collapsed="false">
      <c r="A151" s="22"/>
      <c r="B151" s="159"/>
      <c r="C151" s="160" t="s">
        <v>171</v>
      </c>
      <c r="D151" s="160" t="s">
        <v>123</v>
      </c>
      <c r="E151" s="161" t="s">
        <v>172</v>
      </c>
      <c r="F151" s="162" t="s">
        <v>173</v>
      </c>
      <c r="G151" s="163" t="s">
        <v>169</v>
      </c>
      <c r="H151" s="164" t="n">
        <v>1</v>
      </c>
      <c r="I151" s="165"/>
      <c r="J151" s="166" t="n">
        <f aca="false">ROUND(I151*H151,2)</f>
        <v>0</v>
      </c>
      <c r="K151" s="162"/>
      <c r="L151" s="23"/>
      <c r="M151" s="167"/>
      <c r="N151" s="168" t="s">
        <v>39</v>
      </c>
      <c r="O151" s="60"/>
      <c r="P151" s="169" t="n">
        <f aca="false">O151*H151</f>
        <v>0</v>
      </c>
      <c r="Q151" s="169" t="n">
        <v>4E-005</v>
      </c>
      <c r="R151" s="169" t="n">
        <f aca="false">Q151*H151</f>
        <v>4E-005</v>
      </c>
      <c r="S151" s="169" t="n">
        <v>0.28</v>
      </c>
      <c r="T151" s="170" t="n">
        <f aca="false">S151*H151</f>
        <v>0.28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1" t="s">
        <v>128</v>
      </c>
      <c r="AT151" s="171" t="s">
        <v>123</v>
      </c>
      <c r="AU151" s="171" t="s">
        <v>81</v>
      </c>
      <c r="AY151" s="3" t="s">
        <v>120</v>
      </c>
      <c r="BE151" s="172" t="n">
        <f aca="false">IF(N151="základní",J151,0)</f>
        <v>0</v>
      </c>
      <c r="BF151" s="172" t="n">
        <f aca="false">IF(N151="snížená",J151,0)</f>
        <v>0</v>
      </c>
      <c r="BG151" s="172" t="n">
        <f aca="false">IF(N151="zákl. přenesená",J151,0)</f>
        <v>0</v>
      </c>
      <c r="BH151" s="172" t="n">
        <f aca="false">IF(N151="sníž. přenesená",J151,0)</f>
        <v>0</v>
      </c>
      <c r="BI151" s="172" t="n">
        <f aca="false">IF(N151="nulová",J151,0)</f>
        <v>0</v>
      </c>
      <c r="BJ151" s="3" t="s">
        <v>79</v>
      </c>
      <c r="BK151" s="172" t="n">
        <f aca="false">ROUND(I151*H151,2)</f>
        <v>0</v>
      </c>
      <c r="BL151" s="3" t="s">
        <v>128</v>
      </c>
      <c r="BM151" s="171" t="s">
        <v>174</v>
      </c>
    </row>
    <row r="152" s="173" customFormat="true" ht="12.8" hidden="false" customHeight="false" outlineLevel="0" collapsed="false">
      <c r="B152" s="174"/>
      <c r="D152" s="175" t="s">
        <v>130</v>
      </c>
      <c r="E152" s="176"/>
      <c r="F152" s="177" t="s">
        <v>79</v>
      </c>
      <c r="H152" s="178" t="n">
        <v>1</v>
      </c>
      <c r="I152" s="179"/>
      <c r="L152" s="174"/>
      <c r="M152" s="180"/>
      <c r="N152" s="181"/>
      <c r="O152" s="181"/>
      <c r="P152" s="181"/>
      <c r="Q152" s="181"/>
      <c r="R152" s="181"/>
      <c r="S152" s="181"/>
      <c r="T152" s="182"/>
      <c r="AT152" s="176" t="s">
        <v>130</v>
      </c>
      <c r="AU152" s="176" t="s">
        <v>81</v>
      </c>
      <c r="AV152" s="173" t="s">
        <v>81</v>
      </c>
      <c r="AW152" s="173" t="s">
        <v>31</v>
      </c>
      <c r="AX152" s="173" t="s">
        <v>79</v>
      </c>
      <c r="AY152" s="176" t="s">
        <v>120</v>
      </c>
    </row>
    <row r="153" s="27" customFormat="true" ht="24.15" hidden="false" customHeight="true" outlineLevel="0" collapsed="false">
      <c r="A153" s="22"/>
      <c r="B153" s="159"/>
      <c r="C153" s="160" t="s">
        <v>175</v>
      </c>
      <c r="D153" s="160" t="s">
        <v>123</v>
      </c>
      <c r="E153" s="161" t="s">
        <v>176</v>
      </c>
      <c r="F153" s="162" t="s">
        <v>177</v>
      </c>
      <c r="G153" s="163" t="s">
        <v>169</v>
      </c>
      <c r="H153" s="164" t="n">
        <v>1</v>
      </c>
      <c r="I153" s="165"/>
      <c r="J153" s="166" t="n">
        <f aca="false">ROUND(I153*H153,2)</f>
        <v>0</v>
      </c>
      <c r="K153" s="162"/>
      <c r="L153" s="23"/>
      <c r="M153" s="167"/>
      <c r="N153" s="168" t="s">
        <v>39</v>
      </c>
      <c r="O153" s="60"/>
      <c r="P153" s="169" t="n">
        <f aca="false">O153*H153</f>
        <v>0</v>
      </c>
      <c r="Q153" s="169" t="n">
        <v>0.10004</v>
      </c>
      <c r="R153" s="169" t="n">
        <f aca="false">Q153*H153</f>
        <v>0.10004</v>
      </c>
      <c r="S153" s="169" t="n">
        <v>0</v>
      </c>
      <c r="T153" s="170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1" t="s">
        <v>128</v>
      </c>
      <c r="AT153" s="171" t="s">
        <v>123</v>
      </c>
      <c r="AU153" s="171" t="s">
        <v>81</v>
      </c>
      <c r="AY153" s="3" t="s">
        <v>120</v>
      </c>
      <c r="BE153" s="172" t="n">
        <f aca="false">IF(N153="základní",J153,0)</f>
        <v>0</v>
      </c>
      <c r="BF153" s="172" t="n">
        <f aca="false">IF(N153="snížená",J153,0)</f>
        <v>0</v>
      </c>
      <c r="BG153" s="172" t="n">
        <f aca="false">IF(N153="zákl. přenesená",J153,0)</f>
        <v>0</v>
      </c>
      <c r="BH153" s="172" t="n">
        <f aca="false">IF(N153="sníž. přenesená",J153,0)</f>
        <v>0</v>
      </c>
      <c r="BI153" s="172" t="n">
        <f aca="false">IF(N153="nulová",J153,0)</f>
        <v>0</v>
      </c>
      <c r="BJ153" s="3" t="s">
        <v>79</v>
      </c>
      <c r="BK153" s="172" t="n">
        <f aca="false">ROUND(I153*H153,2)</f>
        <v>0</v>
      </c>
      <c r="BL153" s="3" t="s">
        <v>128</v>
      </c>
      <c r="BM153" s="171" t="s">
        <v>178</v>
      </c>
    </row>
    <row r="154" s="173" customFormat="true" ht="12.8" hidden="false" customHeight="false" outlineLevel="0" collapsed="false">
      <c r="B154" s="174"/>
      <c r="D154" s="175" t="s">
        <v>130</v>
      </c>
      <c r="E154" s="176"/>
      <c r="F154" s="177" t="s">
        <v>79</v>
      </c>
      <c r="H154" s="178" t="n">
        <v>1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130</v>
      </c>
      <c r="AU154" s="176" t="s">
        <v>81</v>
      </c>
      <c r="AV154" s="173" t="s">
        <v>81</v>
      </c>
      <c r="AW154" s="173" t="s">
        <v>31</v>
      </c>
      <c r="AX154" s="173" t="s">
        <v>79</v>
      </c>
      <c r="AY154" s="176" t="s">
        <v>120</v>
      </c>
    </row>
    <row r="155" s="27" customFormat="true" ht="16.5" hidden="false" customHeight="true" outlineLevel="0" collapsed="false">
      <c r="A155" s="22"/>
      <c r="B155" s="159"/>
      <c r="C155" s="160" t="s">
        <v>7</v>
      </c>
      <c r="D155" s="160" t="s">
        <v>123</v>
      </c>
      <c r="E155" s="161" t="s">
        <v>179</v>
      </c>
      <c r="F155" s="162" t="s">
        <v>180</v>
      </c>
      <c r="G155" s="163" t="s">
        <v>169</v>
      </c>
      <c r="H155" s="164" t="n">
        <v>1</v>
      </c>
      <c r="I155" s="165"/>
      <c r="J155" s="166" t="n">
        <f aca="false">ROUND(I155*H155,2)</f>
        <v>0</v>
      </c>
      <c r="K155" s="162"/>
      <c r="L155" s="23"/>
      <c r="M155" s="167"/>
      <c r="N155" s="168" t="s">
        <v>39</v>
      </c>
      <c r="O155" s="60"/>
      <c r="P155" s="169" t="n">
        <f aca="false">O155*H155</f>
        <v>0</v>
      </c>
      <c r="Q155" s="169" t="n">
        <v>4E-005</v>
      </c>
      <c r="R155" s="169" t="n">
        <f aca="false">Q155*H155</f>
        <v>4E-005</v>
      </c>
      <c r="S155" s="169" t="n">
        <v>0</v>
      </c>
      <c r="T155" s="170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128</v>
      </c>
      <c r="AT155" s="171" t="s">
        <v>123</v>
      </c>
      <c r="AU155" s="171" t="s">
        <v>81</v>
      </c>
      <c r="AY155" s="3" t="s">
        <v>120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79</v>
      </c>
      <c r="BK155" s="172" t="n">
        <f aca="false">ROUND(I155*H155,2)</f>
        <v>0</v>
      </c>
      <c r="BL155" s="3" t="s">
        <v>128</v>
      </c>
      <c r="BM155" s="171" t="s">
        <v>181</v>
      </c>
    </row>
    <row r="156" s="173" customFormat="true" ht="12.8" hidden="false" customHeight="false" outlineLevel="0" collapsed="false">
      <c r="B156" s="174"/>
      <c r="D156" s="175" t="s">
        <v>130</v>
      </c>
      <c r="E156" s="176"/>
      <c r="F156" s="177" t="s">
        <v>79</v>
      </c>
      <c r="H156" s="178" t="n">
        <v>1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130</v>
      </c>
      <c r="AU156" s="176" t="s">
        <v>81</v>
      </c>
      <c r="AV156" s="173" t="s">
        <v>81</v>
      </c>
      <c r="AW156" s="173" t="s">
        <v>31</v>
      </c>
      <c r="AX156" s="173" t="s">
        <v>79</v>
      </c>
      <c r="AY156" s="176" t="s">
        <v>120</v>
      </c>
    </row>
    <row r="157" s="27" customFormat="true" ht="16.5" hidden="false" customHeight="true" outlineLevel="0" collapsed="false">
      <c r="A157" s="22"/>
      <c r="B157" s="159"/>
      <c r="C157" s="160" t="s">
        <v>182</v>
      </c>
      <c r="D157" s="160" t="s">
        <v>123</v>
      </c>
      <c r="E157" s="161" t="s">
        <v>183</v>
      </c>
      <c r="F157" s="162" t="s">
        <v>184</v>
      </c>
      <c r="G157" s="163" t="s">
        <v>169</v>
      </c>
      <c r="H157" s="164" t="n">
        <v>1</v>
      </c>
      <c r="I157" s="165"/>
      <c r="J157" s="166" t="n">
        <f aca="false">ROUND(I157*H157,2)</f>
        <v>0</v>
      </c>
      <c r="K157" s="162"/>
      <c r="L157" s="23"/>
      <c r="M157" s="167"/>
      <c r="N157" s="168" t="s">
        <v>39</v>
      </c>
      <c r="O157" s="60"/>
      <c r="P157" s="169" t="n">
        <f aca="false">O157*H157</f>
        <v>0</v>
      </c>
      <c r="Q157" s="169" t="n">
        <v>4E-005</v>
      </c>
      <c r="R157" s="169" t="n">
        <f aca="false">Q157*H157</f>
        <v>4E-005</v>
      </c>
      <c r="S157" s="169" t="n">
        <v>0.58</v>
      </c>
      <c r="T157" s="170" t="n">
        <f aca="false">S157*H157</f>
        <v>0.58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1" t="s">
        <v>128</v>
      </c>
      <c r="AT157" s="171" t="s">
        <v>123</v>
      </c>
      <c r="AU157" s="171" t="s">
        <v>81</v>
      </c>
      <c r="AY157" s="3" t="s">
        <v>120</v>
      </c>
      <c r="BE157" s="172" t="n">
        <f aca="false">IF(N157="základní",J157,0)</f>
        <v>0</v>
      </c>
      <c r="BF157" s="172" t="n">
        <f aca="false">IF(N157="snížená",J157,0)</f>
        <v>0</v>
      </c>
      <c r="BG157" s="172" t="n">
        <f aca="false">IF(N157="zákl. přenesená",J157,0)</f>
        <v>0</v>
      </c>
      <c r="BH157" s="172" t="n">
        <f aca="false">IF(N157="sníž. přenesená",J157,0)</f>
        <v>0</v>
      </c>
      <c r="BI157" s="172" t="n">
        <f aca="false">IF(N157="nulová",J157,0)</f>
        <v>0</v>
      </c>
      <c r="BJ157" s="3" t="s">
        <v>79</v>
      </c>
      <c r="BK157" s="172" t="n">
        <f aca="false">ROUND(I157*H157,2)</f>
        <v>0</v>
      </c>
      <c r="BL157" s="3" t="s">
        <v>128</v>
      </c>
      <c r="BM157" s="171" t="s">
        <v>185</v>
      </c>
    </row>
    <row r="158" s="173" customFormat="true" ht="12.8" hidden="false" customHeight="false" outlineLevel="0" collapsed="false">
      <c r="B158" s="174"/>
      <c r="D158" s="175" t="s">
        <v>130</v>
      </c>
      <c r="E158" s="176"/>
      <c r="F158" s="177" t="s">
        <v>79</v>
      </c>
      <c r="H158" s="178" t="n">
        <v>1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130</v>
      </c>
      <c r="AU158" s="176" t="s">
        <v>81</v>
      </c>
      <c r="AV158" s="173" t="s">
        <v>81</v>
      </c>
      <c r="AW158" s="173" t="s">
        <v>31</v>
      </c>
      <c r="AX158" s="173" t="s">
        <v>79</v>
      </c>
      <c r="AY158" s="176" t="s">
        <v>120</v>
      </c>
    </row>
    <row r="159" s="27" customFormat="true" ht="37.8" hidden="false" customHeight="true" outlineLevel="0" collapsed="false">
      <c r="A159" s="22"/>
      <c r="B159" s="159"/>
      <c r="C159" s="160" t="s">
        <v>186</v>
      </c>
      <c r="D159" s="160" t="s">
        <v>123</v>
      </c>
      <c r="E159" s="161" t="s">
        <v>187</v>
      </c>
      <c r="F159" s="162" t="s">
        <v>188</v>
      </c>
      <c r="G159" s="163" t="s">
        <v>126</v>
      </c>
      <c r="H159" s="164" t="n">
        <v>5.34</v>
      </c>
      <c r="I159" s="165"/>
      <c r="J159" s="166" t="n">
        <f aca="false">ROUND(I159*H159,2)</f>
        <v>0</v>
      </c>
      <c r="K159" s="162" t="s">
        <v>127</v>
      </c>
      <c r="L159" s="23"/>
      <c r="M159" s="167"/>
      <c r="N159" s="168" t="s">
        <v>39</v>
      </c>
      <c r="O159" s="60"/>
      <c r="P159" s="169" t="n">
        <f aca="false">O159*H159</f>
        <v>0</v>
      </c>
      <c r="Q159" s="169" t="n">
        <v>0</v>
      </c>
      <c r="R159" s="169" t="n">
        <f aca="false">Q159*H159</f>
        <v>0</v>
      </c>
      <c r="S159" s="169" t="n">
        <v>0.02</v>
      </c>
      <c r="T159" s="170" t="n">
        <f aca="false">S159*H159</f>
        <v>0.1068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128</v>
      </c>
      <c r="AT159" s="171" t="s">
        <v>123</v>
      </c>
      <c r="AU159" s="171" t="s">
        <v>81</v>
      </c>
      <c r="AY159" s="3" t="s">
        <v>120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79</v>
      </c>
      <c r="BK159" s="172" t="n">
        <f aca="false">ROUND(I159*H159,2)</f>
        <v>0</v>
      </c>
      <c r="BL159" s="3" t="s">
        <v>128</v>
      </c>
      <c r="BM159" s="171" t="s">
        <v>189</v>
      </c>
    </row>
    <row r="160" s="173" customFormat="true" ht="12.8" hidden="false" customHeight="false" outlineLevel="0" collapsed="false">
      <c r="B160" s="174"/>
      <c r="D160" s="175" t="s">
        <v>130</v>
      </c>
      <c r="E160" s="176"/>
      <c r="F160" s="177" t="s">
        <v>190</v>
      </c>
      <c r="H160" s="178" t="n">
        <v>5.34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130</v>
      </c>
      <c r="AU160" s="176" t="s">
        <v>81</v>
      </c>
      <c r="AV160" s="173" t="s">
        <v>81</v>
      </c>
      <c r="AW160" s="173" t="s">
        <v>31</v>
      </c>
      <c r="AX160" s="173" t="s">
        <v>79</v>
      </c>
      <c r="AY160" s="176" t="s">
        <v>120</v>
      </c>
    </row>
    <row r="161" s="27" customFormat="true" ht="37.8" hidden="false" customHeight="true" outlineLevel="0" collapsed="false">
      <c r="A161" s="22"/>
      <c r="B161" s="159"/>
      <c r="C161" s="160" t="s">
        <v>191</v>
      </c>
      <c r="D161" s="160" t="s">
        <v>123</v>
      </c>
      <c r="E161" s="161" t="s">
        <v>192</v>
      </c>
      <c r="F161" s="162" t="s">
        <v>193</v>
      </c>
      <c r="G161" s="163" t="s">
        <v>126</v>
      </c>
      <c r="H161" s="164" t="n">
        <v>64.135</v>
      </c>
      <c r="I161" s="165"/>
      <c r="J161" s="166" t="n">
        <f aca="false">ROUND(I161*H161,2)</f>
        <v>0</v>
      </c>
      <c r="K161" s="162" t="s">
        <v>127</v>
      </c>
      <c r="L161" s="23"/>
      <c r="M161" s="167"/>
      <c r="N161" s="168" t="s">
        <v>39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0.02</v>
      </c>
      <c r="T161" s="170" t="n">
        <f aca="false">S161*H161</f>
        <v>1.2827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128</v>
      </c>
      <c r="AT161" s="171" t="s">
        <v>123</v>
      </c>
      <c r="AU161" s="171" t="s">
        <v>81</v>
      </c>
      <c r="AY161" s="3" t="s">
        <v>120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79</v>
      </c>
      <c r="BK161" s="172" t="n">
        <f aca="false">ROUND(I161*H161,2)</f>
        <v>0</v>
      </c>
      <c r="BL161" s="3" t="s">
        <v>128</v>
      </c>
      <c r="BM161" s="171" t="s">
        <v>194</v>
      </c>
    </row>
    <row r="162" s="173" customFormat="true" ht="12.8" hidden="false" customHeight="false" outlineLevel="0" collapsed="false">
      <c r="B162" s="174"/>
      <c r="D162" s="175" t="s">
        <v>130</v>
      </c>
      <c r="E162" s="176"/>
      <c r="F162" s="177" t="s">
        <v>195</v>
      </c>
      <c r="H162" s="178" t="n">
        <v>25.25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130</v>
      </c>
      <c r="AU162" s="176" t="s">
        <v>81</v>
      </c>
      <c r="AV162" s="173" t="s">
        <v>81</v>
      </c>
      <c r="AW162" s="173" t="s">
        <v>31</v>
      </c>
      <c r="AX162" s="173" t="s">
        <v>74</v>
      </c>
      <c r="AY162" s="176" t="s">
        <v>120</v>
      </c>
    </row>
    <row r="163" s="173" customFormat="true" ht="12.8" hidden="false" customHeight="false" outlineLevel="0" collapsed="false">
      <c r="B163" s="174"/>
      <c r="D163" s="175" t="s">
        <v>130</v>
      </c>
      <c r="E163" s="176"/>
      <c r="F163" s="177" t="s">
        <v>140</v>
      </c>
      <c r="H163" s="178" t="n">
        <v>38.885</v>
      </c>
      <c r="I163" s="179"/>
      <c r="L163" s="174"/>
      <c r="M163" s="180"/>
      <c r="N163" s="181"/>
      <c r="O163" s="181"/>
      <c r="P163" s="181"/>
      <c r="Q163" s="181"/>
      <c r="R163" s="181"/>
      <c r="S163" s="181"/>
      <c r="T163" s="182"/>
      <c r="AT163" s="176" t="s">
        <v>130</v>
      </c>
      <c r="AU163" s="176" t="s">
        <v>81</v>
      </c>
      <c r="AV163" s="173" t="s">
        <v>81</v>
      </c>
      <c r="AW163" s="173" t="s">
        <v>31</v>
      </c>
      <c r="AX163" s="173" t="s">
        <v>74</v>
      </c>
      <c r="AY163" s="176" t="s">
        <v>120</v>
      </c>
    </row>
    <row r="164" s="183" customFormat="true" ht="12.8" hidden="false" customHeight="false" outlineLevel="0" collapsed="false">
      <c r="B164" s="184"/>
      <c r="D164" s="175" t="s">
        <v>130</v>
      </c>
      <c r="E164" s="185"/>
      <c r="F164" s="186" t="s">
        <v>141</v>
      </c>
      <c r="H164" s="187" t="n">
        <v>64.135</v>
      </c>
      <c r="I164" s="188"/>
      <c r="L164" s="184"/>
      <c r="M164" s="189"/>
      <c r="N164" s="190"/>
      <c r="O164" s="190"/>
      <c r="P164" s="190"/>
      <c r="Q164" s="190"/>
      <c r="R164" s="190"/>
      <c r="S164" s="190"/>
      <c r="T164" s="191"/>
      <c r="AT164" s="185" t="s">
        <v>130</v>
      </c>
      <c r="AU164" s="185" t="s">
        <v>81</v>
      </c>
      <c r="AV164" s="183" t="s">
        <v>128</v>
      </c>
      <c r="AW164" s="183" t="s">
        <v>31</v>
      </c>
      <c r="AX164" s="183" t="s">
        <v>79</v>
      </c>
      <c r="AY164" s="185" t="s">
        <v>120</v>
      </c>
    </row>
    <row r="165" s="145" customFormat="true" ht="22.8" hidden="false" customHeight="true" outlineLevel="0" collapsed="false">
      <c r="B165" s="146"/>
      <c r="D165" s="147" t="s">
        <v>73</v>
      </c>
      <c r="E165" s="157" t="s">
        <v>196</v>
      </c>
      <c r="F165" s="157" t="s">
        <v>197</v>
      </c>
      <c r="I165" s="149"/>
      <c r="J165" s="158" t="n">
        <f aca="false">BK165</f>
        <v>0</v>
      </c>
      <c r="L165" s="146"/>
      <c r="M165" s="151"/>
      <c r="N165" s="152"/>
      <c r="O165" s="152"/>
      <c r="P165" s="153" t="n">
        <f aca="false">SUM(P166:P171)</f>
        <v>0</v>
      </c>
      <c r="Q165" s="152"/>
      <c r="R165" s="153" t="n">
        <f aca="false">SUM(R166:R171)</f>
        <v>0</v>
      </c>
      <c r="S165" s="152"/>
      <c r="T165" s="154" t="n">
        <f aca="false">SUM(T166:T171)</f>
        <v>0</v>
      </c>
      <c r="AR165" s="147" t="s">
        <v>79</v>
      </c>
      <c r="AT165" s="155" t="s">
        <v>73</v>
      </c>
      <c r="AU165" s="155" t="s">
        <v>79</v>
      </c>
      <c r="AY165" s="147" t="s">
        <v>120</v>
      </c>
      <c r="BK165" s="156" t="n">
        <f aca="false">SUM(BK166:BK171)</f>
        <v>0</v>
      </c>
    </row>
    <row r="166" s="27" customFormat="true" ht="24.15" hidden="false" customHeight="true" outlineLevel="0" collapsed="false">
      <c r="A166" s="22"/>
      <c r="B166" s="159"/>
      <c r="C166" s="160" t="s">
        <v>164</v>
      </c>
      <c r="D166" s="160" t="s">
        <v>123</v>
      </c>
      <c r="E166" s="161" t="s">
        <v>198</v>
      </c>
      <c r="F166" s="162" t="s">
        <v>199</v>
      </c>
      <c r="G166" s="163" t="s">
        <v>200</v>
      </c>
      <c r="H166" s="164" t="n">
        <v>5.088</v>
      </c>
      <c r="I166" s="165"/>
      <c r="J166" s="166" t="n">
        <f aca="false">ROUND(I166*H166,2)</f>
        <v>0</v>
      </c>
      <c r="K166" s="162" t="s">
        <v>127</v>
      </c>
      <c r="L166" s="23"/>
      <c r="M166" s="167"/>
      <c r="N166" s="168" t="s">
        <v>39</v>
      </c>
      <c r="O166" s="60"/>
      <c r="P166" s="169" t="n">
        <f aca="false">O166*H166</f>
        <v>0</v>
      </c>
      <c r="Q166" s="169" t="n">
        <v>0</v>
      </c>
      <c r="R166" s="169" t="n">
        <f aca="false">Q166*H166</f>
        <v>0</v>
      </c>
      <c r="S166" s="169" t="n">
        <v>0</v>
      </c>
      <c r="T166" s="170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1" t="s">
        <v>128</v>
      </c>
      <c r="AT166" s="171" t="s">
        <v>123</v>
      </c>
      <c r="AU166" s="171" t="s">
        <v>81</v>
      </c>
      <c r="AY166" s="3" t="s">
        <v>120</v>
      </c>
      <c r="BE166" s="172" t="n">
        <f aca="false">IF(N166="základní",J166,0)</f>
        <v>0</v>
      </c>
      <c r="BF166" s="172" t="n">
        <f aca="false">IF(N166="snížená",J166,0)</f>
        <v>0</v>
      </c>
      <c r="BG166" s="172" t="n">
        <f aca="false">IF(N166="zákl. přenesená",J166,0)</f>
        <v>0</v>
      </c>
      <c r="BH166" s="172" t="n">
        <f aca="false">IF(N166="sníž. přenesená",J166,0)</f>
        <v>0</v>
      </c>
      <c r="BI166" s="172" t="n">
        <f aca="false">IF(N166="nulová",J166,0)</f>
        <v>0</v>
      </c>
      <c r="BJ166" s="3" t="s">
        <v>79</v>
      </c>
      <c r="BK166" s="172" t="n">
        <f aca="false">ROUND(I166*H166,2)</f>
        <v>0</v>
      </c>
      <c r="BL166" s="3" t="s">
        <v>128</v>
      </c>
      <c r="BM166" s="171" t="s">
        <v>201</v>
      </c>
    </row>
    <row r="167" s="27" customFormat="true" ht="24.15" hidden="false" customHeight="true" outlineLevel="0" collapsed="false">
      <c r="A167" s="22"/>
      <c r="B167" s="159"/>
      <c r="C167" s="160" t="s">
        <v>202</v>
      </c>
      <c r="D167" s="160" t="s">
        <v>123</v>
      </c>
      <c r="E167" s="161" t="s">
        <v>203</v>
      </c>
      <c r="F167" s="162" t="s">
        <v>204</v>
      </c>
      <c r="G167" s="163" t="s">
        <v>200</v>
      </c>
      <c r="H167" s="164" t="n">
        <v>5.088</v>
      </c>
      <c r="I167" s="165"/>
      <c r="J167" s="166" t="n">
        <f aca="false">ROUND(I167*H167,2)</f>
        <v>0</v>
      </c>
      <c r="K167" s="162" t="s">
        <v>127</v>
      </c>
      <c r="L167" s="23"/>
      <c r="M167" s="167"/>
      <c r="N167" s="168" t="s">
        <v>39</v>
      </c>
      <c r="O167" s="60"/>
      <c r="P167" s="169" t="n">
        <f aca="false">O167*H167</f>
        <v>0</v>
      </c>
      <c r="Q167" s="169" t="n">
        <v>0</v>
      </c>
      <c r="R167" s="169" t="n">
        <f aca="false">Q167*H167</f>
        <v>0</v>
      </c>
      <c r="S167" s="169" t="n">
        <v>0</v>
      </c>
      <c r="T167" s="170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1" t="s">
        <v>128</v>
      </c>
      <c r="AT167" s="171" t="s">
        <v>123</v>
      </c>
      <c r="AU167" s="171" t="s">
        <v>81</v>
      </c>
      <c r="AY167" s="3" t="s">
        <v>120</v>
      </c>
      <c r="BE167" s="172" t="n">
        <f aca="false">IF(N167="základní",J167,0)</f>
        <v>0</v>
      </c>
      <c r="BF167" s="172" t="n">
        <f aca="false">IF(N167="snížená",J167,0)</f>
        <v>0</v>
      </c>
      <c r="BG167" s="172" t="n">
        <f aca="false">IF(N167="zákl. přenesená",J167,0)</f>
        <v>0</v>
      </c>
      <c r="BH167" s="172" t="n">
        <f aca="false">IF(N167="sníž. přenesená",J167,0)</f>
        <v>0</v>
      </c>
      <c r="BI167" s="172" t="n">
        <f aca="false">IF(N167="nulová",J167,0)</f>
        <v>0</v>
      </c>
      <c r="BJ167" s="3" t="s">
        <v>79</v>
      </c>
      <c r="BK167" s="172" t="n">
        <f aca="false">ROUND(I167*H167,2)</f>
        <v>0</v>
      </c>
      <c r="BL167" s="3" t="s">
        <v>128</v>
      </c>
      <c r="BM167" s="171" t="s">
        <v>205</v>
      </c>
    </row>
    <row r="168" s="27" customFormat="true" ht="24.15" hidden="false" customHeight="true" outlineLevel="0" collapsed="false">
      <c r="A168" s="22"/>
      <c r="B168" s="159"/>
      <c r="C168" s="160" t="s">
        <v>206</v>
      </c>
      <c r="D168" s="160" t="s">
        <v>123</v>
      </c>
      <c r="E168" s="161" t="s">
        <v>207</v>
      </c>
      <c r="F168" s="162" t="s">
        <v>208</v>
      </c>
      <c r="G168" s="163" t="s">
        <v>200</v>
      </c>
      <c r="H168" s="164" t="n">
        <v>5.088</v>
      </c>
      <c r="I168" s="165"/>
      <c r="J168" s="166" t="n">
        <f aca="false">ROUND(I168*H168,2)</f>
        <v>0</v>
      </c>
      <c r="K168" s="162" t="s">
        <v>127</v>
      </c>
      <c r="L168" s="23"/>
      <c r="M168" s="167"/>
      <c r="N168" s="168" t="s">
        <v>39</v>
      </c>
      <c r="O168" s="60"/>
      <c r="P168" s="169" t="n">
        <f aca="false">O168*H168</f>
        <v>0</v>
      </c>
      <c r="Q168" s="169" t="n">
        <v>0</v>
      </c>
      <c r="R168" s="169" t="n">
        <f aca="false">Q168*H168</f>
        <v>0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128</v>
      </c>
      <c r="AT168" s="171" t="s">
        <v>123</v>
      </c>
      <c r="AU168" s="171" t="s">
        <v>81</v>
      </c>
      <c r="AY168" s="3" t="s">
        <v>120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79</v>
      </c>
      <c r="BK168" s="172" t="n">
        <f aca="false">ROUND(I168*H168,2)</f>
        <v>0</v>
      </c>
      <c r="BL168" s="3" t="s">
        <v>128</v>
      </c>
      <c r="BM168" s="171" t="s">
        <v>209</v>
      </c>
    </row>
    <row r="169" s="27" customFormat="true" ht="24.15" hidden="false" customHeight="true" outlineLevel="0" collapsed="false">
      <c r="A169" s="22"/>
      <c r="B169" s="159"/>
      <c r="C169" s="160" t="s">
        <v>210</v>
      </c>
      <c r="D169" s="160" t="s">
        <v>123</v>
      </c>
      <c r="E169" s="161" t="s">
        <v>211</v>
      </c>
      <c r="F169" s="162" t="s">
        <v>212</v>
      </c>
      <c r="G169" s="163" t="s">
        <v>200</v>
      </c>
      <c r="H169" s="164" t="n">
        <v>71.232</v>
      </c>
      <c r="I169" s="165"/>
      <c r="J169" s="166" t="n">
        <f aca="false">ROUND(I169*H169,2)</f>
        <v>0</v>
      </c>
      <c r="K169" s="162" t="s">
        <v>127</v>
      </c>
      <c r="L169" s="23"/>
      <c r="M169" s="167"/>
      <c r="N169" s="168" t="s">
        <v>39</v>
      </c>
      <c r="O169" s="60"/>
      <c r="P169" s="169" t="n">
        <f aca="false">O169*H169</f>
        <v>0</v>
      </c>
      <c r="Q169" s="169" t="n">
        <v>0</v>
      </c>
      <c r="R169" s="169" t="n">
        <f aca="false">Q169*H169</f>
        <v>0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128</v>
      </c>
      <c r="AT169" s="171" t="s">
        <v>123</v>
      </c>
      <c r="AU169" s="171" t="s">
        <v>81</v>
      </c>
      <c r="AY169" s="3" t="s">
        <v>120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79</v>
      </c>
      <c r="BK169" s="172" t="n">
        <f aca="false">ROUND(I169*H169,2)</f>
        <v>0</v>
      </c>
      <c r="BL169" s="3" t="s">
        <v>128</v>
      </c>
      <c r="BM169" s="171" t="s">
        <v>213</v>
      </c>
    </row>
    <row r="170" s="173" customFormat="true" ht="12.8" hidden="false" customHeight="false" outlineLevel="0" collapsed="false">
      <c r="B170" s="174"/>
      <c r="D170" s="175" t="s">
        <v>130</v>
      </c>
      <c r="F170" s="177" t="s">
        <v>214</v>
      </c>
      <c r="H170" s="178" t="n">
        <v>71.232</v>
      </c>
      <c r="I170" s="179"/>
      <c r="L170" s="174"/>
      <c r="M170" s="180"/>
      <c r="N170" s="181"/>
      <c r="O170" s="181"/>
      <c r="P170" s="181"/>
      <c r="Q170" s="181"/>
      <c r="R170" s="181"/>
      <c r="S170" s="181"/>
      <c r="T170" s="182"/>
      <c r="AT170" s="176" t="s">
        <v>130</v>
      </c>
      <c r="AU170" s="176" t="s">
        <v>81</v>
      </c>
      <c r="AV170" s="173" t="s">
        <v>81</v>
      </c>
      <c r="AW170" s="173" t="s">
        <v>2</v>
      </c>
      <c r="AX170" s="173" t="s">
        <v>79</v>
      </c>
      <c r="AY170" s="176" t="s">
        <v>120</v>
      </c>
    </row>
    <row r="171" s="27" customFormat="true" ht="33" hidden="false" customHeight="true" outlineLevel="0" collapsed="false">
      <c r="A171" s="22"/>
      <c r="B171" s="159"/>
      <c r="C171" s="160" t="s">
        <v>215</v>
      </c>
      <c r="D171" s="160" t="s">
        <v>123</v>
      </c>
      <c r="E171" s="161" t="s">
        <v>216</v>
      </c>
      <c r="F171" s="162" t="s">
        <v>217</v>
      </c>
      <c r="G171" s="163" t="s">
        <v>200</v>
      </c>
      <c r="H171" s="164" t="n">
        <v>5.088</v>
      </c>
      <c r="I171" s="165"/>
      <c r="J171" s="166" t="n">
        <f aca="false">ROUND(I171*H171,2)</f>
        <v>0</v>
      </c>
      <c r="K171" s="162" t="s">
        <v>127</v>
      </c>
      <c r="L171" s="23"/>
      <c r="M171" s="167"/>
      <c r="N171" s="168" t="s">
        <v>39</v>
      </c>
      <c r="O171" s="60"/>
      <c r="P171" s="169" t="n">
        <f aca="false">O171*H171</f>
        <v>0</v>
      </c>
      <c r="Q171" s="169" t="n">
        <v>0</v>
      </c>
      <c r="R171" s="169" t="n">
        <f aca="false">Q171*H171</f>
        <v>0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128</v>
      </c>
      <c r="AT171" s="171" t="s">
        <v>123</v>
      </c>
      <c r="AU171" s="171" t="s">
        <v>81</v>
      </c>
      <c r="AY171" s="3" t="s">
        <v>120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79</v>
      </c>
      <c r="BK171" s="172" t="n">
        <f aca="false">ROUND(I171*H171,2)</f>
        <v>0</v>
      </c>
      <c r="BL171" s="3" t="s">
        <v>128</v>
      </c>
      <c r="BM171" s="171" t="s">
        <v>218</v>
      </c>
    </row>
    <row r="172" s="145" customFormat="true" ht="22.8" hidden="false" customHeight="true" outlineLevel="0" collapsed="false">
      <c r="B172" s="146"/>
      <c r="D172" s="147" t="s">
        <v>73</v>
      </c>
      <c r="E172" s="157" t="s">
        <v>219</v>
      </c>
      <c r="F172" s="157" t="s">
        <v>220</v>
      </c>
      <c r="I172" s="149"/>
      <c r="J172" s="158" t="n">
        <f aca="false">BK172</f>
        <v>0</v>
      </c>
      <c r="L172" s="146"/>
      <c r="M172" s="151"/>
      <c r="N172" s="152"/>
      <c r="O172" s="152"/>
      <c r="P172" s="153" t="n">
        <f aca="false">P173</f>
        <v>0</v>
      </c>
      <c r="Q172" s="152"/>
      <c r="R172" s="153" t="n">
        <f aca="false">R173</f>
        <v>0</v>
      </c>
      <c r="S172" s="152"/>
      <c r="T172" s="154" t="n">
        <f aca="false">T173</f>
        <v>0</v>
      </c>
      <c r="AR172" s="147" t="s">
        <v>79</v>
      </c>
      <c r="AT172" s="155" t="s">
        <v>73</v>
      </c>
      <c r="AU172" s="155" t="s">
        <v>79</v>
      </c>
      <c r="AY172" s="147" t="s">
        <v>120</v>
      </c>
      <c r="BK172" s="156" t="n">
        <f aca="false">BK173</f>
        <v>0</v>
      </c>
    </row>
    <row r="173" s="27" customFormat="true" ht="24.15" hidden="false" customHeight="true" outlineLevel="0" collapsed="false">
      <c r="A173" s="22"/>
      <c r="B173" s="159"/>
      <c r="C173" s="160" t="s">
        <v>6</v>
      </c>
      <c r="D173" s="160" t="s">
        <v>123</v>
      </c>
      <c r="E173" s="161" t="s">
        <v>221</v>
      </c>
      <c r="F173" s="162" t="s">
        <v>222</v>
      </c>
      <c r="G173" s="163" t="s">
        <v>200</v>
      </c>
      <c r="H173" s="164" t="n">
        <v>1.85</v>
      </c>
      <c r="I173" s="165"/>
      <c r="J173" s="166" t="n">
        <f aca="false">ROUND(I173*H173,2)</f>
        <v>0</v>
      </c>
      <c r="K173" s="162" t="s">
        <v>127</v>
      </c>
      <c r="L173" s="23"/>
      <c r="M173" s="167"/>
      <c r="N173" s="168" t="s">
        <v>39</v>
      </c>
      <c r="O173" s="60"/>
      <c r="P173" s="169" t="n">
        <f aca="false">O173*H173</f>
        <v>0</v>
      </c>
      <c r="Q173" s="169" t="n">
        <v>0</v>
      </c>
      <c r="R173" s="169" t="n">
        <f aca="false">Q173*H173</f>
        <v>0</v>
      </c>
      <c r="S173" s="169" t="n">
        <v>0</v>
      </c>
      <c r="T173" s="170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128</v>
      </c>
      <c r="AT173" s="171" t="s">
        <v>123</v>
      </c>
      <c r="AU173" s="171" t="s">
        <v>81</v>
      </c>
      <c r="AY173" s="3" t="s">
        <v>120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79</v>
      </c>
      <c r="BK173" s="172" t="n">
        <f aca="false">ROUND(I173*H173,2)</f>
        <v>0</v>
      </c>
      <c r="BL173" s="3" t="s">
        <v>128</v>
      </c>
      <c r="BM173" s="171" t="s">
        <v>223</v>
      </c>
    </row>
    <row r="174" s="145" customFormat="true" ht="25.9" hidden="false" customHeight="true" outlineLevel="0" collapsed="false">
      <c r="B174" s="146"/>
      <c r="D174" s="147" t="s">
        <v>73</v>
      </c>
      <c r="E174" s="148" t="s">
        <v>224</v>
      </c>
      <c r="F174" s="148" t="s">
        <v>225</v>
      </c>
      <c r="I174" s="149"/>
      <c r="J174" s="150" t="n">
        <f aca="false">BK174</f>
        <v>0</v>
      </c>
      <c r="L174" s="146"/>
      <c r="M174" s="151"/>
      <c r="N174" s="152"/>
      <c r="O174" s="152"/>
      <c r="P174" s="153" t="n">
        <f aca="false">P175+P187+P198+P207+P223+P237</f>
        <v>0</v>
      </c>
      <c r="Q174" s="152"/>
      <c r="R174" s="153" t="n">
        <f aca="false">R175+R187+R198+R207+R223+R237</f>
        <v>1.11018273</v>
      </c>
      <c r="S174" s="152"/>
      <c r="T174" s="154" t="n">
        <f aca="false">T175+T187+T198+T207+T223+T237</f>
        <v>1.33775485</v>
      </c>
      <c r="AR174" s="147" t="s">
        <v>81</v>
      </c>
      <c r="AT174" s="155" t="s">
        <v>73</v>
      </c>
      <c r="AU174" s="155" t="s">
        <v>74</v>
      </c>
      <c r="AY174" s="147" t="s">
        <v>120</v>
      </c>
      <c r="BK174" s="156" t="n">
        <f aca="false">BK175+BK187+BK198+BK207+BK223+BK237</f>
        <v>0</v>
      </c>
    </row>
    <row r="175" s="145" customFormat="true" ht="22.8" hidden="false" customHeight="true" outlineLevel="0" collapsed="false">
      <c r="B175" s="146"/>
      <c r="D175" s="147" t="s">
        <v>73</v>
      </c>
      <c r="E175" s="157" t="s">
        <v>226</v>
      </c>
      <c r="F175" s="157" t="s">
        <v>227</v>
      </c>
      <c r="I175" s="149"/>
      <c r="J175" s="158" t="n">
        <f aca="false">BK175</f>
        <v>0</v>
      </c>
      <c r="L175" s="146"/>
      <c r="M175" s="151"/>
      <c r="N175" s="152"/>
      <c r="O175" s="152"/>
      <c r="P175" s="153" t="n">
        <f aca="false">SUM(P176:P186)</f>
        <v>0</v>
      </c>
      <c r="Q175" s="152"/>
      <c r="R175" s="153" t="n">
        <f aca="false">SUM(R176:R186)</f>
        <v>0.01727</v>
      </c>
      <c r="S175" s="152"/>
      <c r="T175" s="154" t="n">
        <f aca="false">SUM(T176:T186)</f>
        <v>0.02188</v>
      </c>
      <c r="AR175" s="147" t="s">
        <v>81</v>
      </c>
      <c r="AT175" s="155" t="s">
        <v>73</v>
      </c>
      <c r="AU175" s="155" t="s">
        <v>79</v>
      </c>
      <c r="AY175" s="147" t="s">
        <v>120</v>
      </c>
      <c r="BK175" s="156" t="n">
        <f aca="false">SUM(BK176:BK186)</f>
        <v>0</v>
      </c>
    </row>
    <row r="176" s="27" customFormat="true" ht="16.5" hidden="false" customHeight="true" outlineLevel="0" collapsed="false">
      <c r="A176" s="22"/>
      <c r="B176" s="159"/>
      <c r="C176" s="160" t="s">
        <v>228</v>
      </c>
      <c r="D176" s="160" t="s">
        <v>123</v>
      </c>
      <c r="E176" s="161" t="s">
        <v>229</v>
      </c>
      <c r="F176" s="162" t="s">
        <v>230</v>
      </c>
      <c r="G176" s="163" t="s">
        <v>231</v>
      </c>
      <c r="H176" s="164" t="n">
        <v>1</v>
      </c>
      <c r="I176" s="165"/>
      <c r="J176" s="166" t="n">
        <f aca="false">ROUND(I176*H176,2)</f>
        <v>0</v>
      </c>
      <c r="K176" s="162" t="s">
        <v>127</v>
      </c>
      <c r="L176" s="23"/>
      <c r="M176" s="167"/>
      <c r="N176" s="168" t="s">
        <v>39</v>
      </c>
      <c r="O176" s="60"/>
      <c r="P176" s="169" t="n">
        <f aca="false">O176*H176</f>
        <v>0</v>
      </c>
      <c r="Q176" s="169" t="n">
        <v>0</v>
      </c>
      <c r="R176" s="169" t="n">
        <f aca="false">Q176*H176</f>
        <v>0</v>
      </c>
      <c r="S176" s="169" t="n">
        <v>0.01946</v>
      </c>
      <c r="T176" s="170" t="n">
        <f aca="false">S176*H176</f>
        <v>0.01946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164</v>
      </c>
      <c r="AT176" s="171" t="s">
        <v>123</v>
      </c>
      <c r="AU176" s="171" t="s">
        <v>81</v>
      </c>
      <c r="AY176" s="3" t="s">
        <v>120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79</v>
      </c>
      <c r="BK176" s="172" t="n">
        <f aca="false">ROUND(I176*H176,2)</f>
        <v>0</v>
      </c>
      <c r="BL176" s="3" t="s">
        <v>164</v>
      </c>
      <c r="BM176" s="171" t="s">
        <v>232</v>
      </c>
    </row>
    <row r="177" s="27" customFormat="true" ht="24.15" hidden="false" customHeight="true" outlineLevel="0" collapsed="false">
      <c r="A177" s="22"/>
      <c r="B177" s="159"/>
      <c r="C177" s="160" t="s">
        <v>233</v>
      </c>
      <c r="D177" s="160" t="s">
        <v>123</v>
      </c>
      <c r="E177" s="161" t="s">
        <v>234</v>
      </c>
      <c r="F177" s="162" t="s">
        <v>235</v>
      </c>
      <c r="G177" s="163" t="s">
        <v>231</v>
      </c>
      <c r="H177" s="164" t="n">
        <v>1</v>
      </c>
      <c r="I177" s="165"/>
      <c r="J177" s="166" t="n">
        <f aca="false">ROUND(I177*H177,2)</f>
        <v>0</v>
      </c>
      <c r="K177" s="162" t="s">
        <v>127</v>
      </c>
      <c r="L177" s="23"/>
      <c r="M177" s="167"/>
      <c r="N177" s="168" t="s">
        <v>39</v>
      </c>
      <c r="O177" s="60"/>
      <c r="P177" s="169" t="n">
        <f aca="false">O177*H177</f>
        <v>0</v>
      </c>
      <c r="Q177" s="169" t="n">
        <v>0.01497</v>
      </c>
      <c r="R177" s="169" t="n">
        <f aca="false">Q177*H177</f>
        <v>0.01497</v>
      </c>
      <c r="S177" s="169" t="n">
        <v>0</v>
      </c>
      <c r="T177" s="170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164</v>
      </c>
      <c r="AT177" s="171" t="s">
        <v>123</v>
      </c>
      <c r="AU177" s="171" t="s">
        <v>81</v>
      </c>
      <c r="AY177" s="3" t="s">
        <v>120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79</v>
      </c>
      <c r="BK177" s="172" t="n">
        <f aca="false">ROUND(I177*H177,2)</f>
        <v>0</v>
      </c>
      <c r="BL177" s="3" t="s">
        <v>164</v>
      </c>
      <c r="BM177" s="171" t="s">
        <v>236</v>
      </c>
    </row>
    <row r="178" s="27" customFormat="true" ht="16.5" hidden="false" customHeight="true" outlineLevel="0" collapsed="false">
      <c r="A178" s="22"/>
      <c r="B178" s="159"/>
      <c r="C178" s="160" t="s">
        <v>237</v>
      </c>
      <c r="D178" s="160" t="s">
        <v>123</v>
      </c>
      <c r="E178" s="161" t="s">
        <v>238</v>
      </c>
      <c r="F178" s="162" t="s">
        <v>239</v>
      </c>
      <c r="G178" s="163" t="s">
        <v>240</v>
      </c>
      <c r="H178" s="164" t="n">
        <v>1</v>
      </c>
      <c r="I178" s="165"/>
      <c r="J178" s="166" t="n">
        <f aca="false">ROUND(I178*H178,2)</f>
        <v>0</v>
      </c>
      <c r="K178" s="162" t="s">
        <v>127</v>
      </c>
      <c r="L178" s="23"/>
      <c r="M178" s="167"/>
      <c r="N178" s="168" t="s">
        <v>39</v>
      </c>
      <c r="O178" s="60"/>
      <c r="P178" s="169" t="n">
        <f aca="false">O178*H178</f>
        <v>0</v>
      </c>
      <c r="Q178" s="169" t="n">
        <v>0</v>
      </c>
      <c r="R178" s="169" t="n">
        <f aca="false">Q178*H178</f>
        <v>0</v>
      </c>
      <c r="S178" s="169" t="n">
        <v>0</v>
      </c>
      <c r="T178" s="170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164</v>
      </c>
      <c r="AT178" s="171" t="s">
        <v>123</v>
      </c>
      <c r="AU178" s="171" t="s">
        <v>81</v>
      </c>
      <c r="AY178" s="3" t="s">
        <v>120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79</v>
      </c>
      <c r="BK178" s="172" t="n">
        <f aca="false">ROUND(I178*H178,2)</f>
        <v>0</v>
      </c>
      <c r="BL178" s="3" t="s">
        <v>164</v>
      </c>
      <c r="BM178" s="171" t="s">
        <v>241</v>
      </c>
    </row>
    <row r="179" s="173" customFormat="true" ht="12.8" hidden="false" customHeight="false" outlineLevel="0" collapsed="false">
      <c r="B179" s="174"/>
      <c r="D179" s="175" t="s">
        <v>130</v>
      </c>
      <c r="E179" s="176"/>
      <c r="F179" s="177" t="s">
        <v>79</v>
      </c>
      <c r="H179" s="178" t="n">
        <v>1</v>
      </c>
      <c r="I179" s="179"/>
      <c r="L179" s="174"/>
      <c r="M179" s="180"/>
      <c r="N179" s="181"/>
      <c r="O179" s="181"/>
      <c r="P179" s="181"/>
      <c r="Q179" s="181"/>
      <c r="R179" s="181"/>
      <c r="S179" s="181"/>
      <c r="T179" s="182"/>
      <c r="AT179" s="176" t="s">
        <v>130</v>
      </c>
      <c r="AU179" s="176" t="s">
        <v>81</v>
      </c>
      <c r="AV179" s="173" t="s">
        <v>81</v>
      </c>
      <c r="AW179" s="173" t="s">
        <v>31</v>
      </c>
      <c r="AX179" s="173" t="s">
        <v>79</v>
      </c>
      <c r="AY179" s="176" t="s">
        <v>120</v>
      </c>
    </row>
    <row r="180" s="27" customFormat="true" ht="16.5" hidden="false" customHeight="true" outlineLevel="0" collapsed="false">
      <c r="A180" s="22"/>
      <c r="B180" s="159"/>
      <c r="C180" s="192" t="s">
        <v>242</v>
      </c>
      <c r="D180" s="192" t="s">
        <v>243</v>
      </c>
      <c r="E180" s="193" t="s">
        <v>244</v>
      </c>
      <c r="F180" s="194" t="s">
        <v>245</v>
      </c>
      <c r="G180" s="195" t="s">
        <v>240</v>
      </c>
      <c r="H180" s="196" t="n">
        <v>1</v>
      </c>
      <c r="I180" s="197"/>
      <c r="J180" s="198" t="n">
        <f aca="false">ROUND(I180*H180,2)</f>
        <v>0</v>
      </c>
      <c r="K180" s="194" t="s">
        <v>127</v>
      </c>
      <c r="L180" s="199"/>
      <c r="M180" s="200"/>
      <c r="N180" s="201" t="s">
        <v>39</v>
      </c>
      <c r="O180" s="60"/>
      <c r="P180" s="169" t="n">
        <f aca="false">O180*H180</f>
        <v>0</v>
      </c>
      <c r="Q180" s="169" t="n">
        <v>0.0005</v>
      </c>
      <c r="R180" s="169" t="n">
        <f aca="false">Q180*H180</f>
        <v>0.0005</v>
      </c>
      <c r="S180" s="169" t="n">
        <v>0</v>
      </c>
      <c r="T180" s="170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246</v>
      </c>
      <c r="AT180" s="171" t="s">
        <v>243</v>
      </c>
      <c r="AU180" s="171" t="s">
        <v>81</v>
      </c>
      <c r="AY180" s="3" t="s">
        <v>120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79</v>
      </c>
      <c r="BK180" s="172" t="n">
        <f aca="false">ROUND(I180*H180,2)</f>
        <v>0</v>
      </c>
      <c r="BL180" s="3" t="s">
        <v>164</v>
      </c>
      <c r="BM180" s="171" t="s">
        <v>247</v>
      </c>
    </row>
    <row r="181" s="27" customFormat="true" ht="16.5" hidden="false" customHeight="true" outlineLevel="0" collapsed="false">
      <c r="A181" s="22"/>
      <c r="B181" s="159"/>
      <c r="C181" s="160" t="s">
        <v>248</v>
      </c>
      <c r="D181" s="160" t="s">
        <v>123</v>
      </c>
      <c r="E181" s="161" t="s">
        <v>249</v>
      </c>
      <c r="F181" s="162" t="s">
        <v>250</v>
      </c>
      <c r="G181" s="163" t="s">
        <v>240</v>
      </c>
      <c r="H181" s="164" t="n">
        <v>1</v>
      </c>
      <c r="I181" s="165"/>
      <c r="J181" s="166" t="n">
        <f aca="false">ROUND(I181*H181,2)</f>
        <v>0</v>
      </c>
      <c r="K181" s="162"/>
      <c r="L181" s="23"/>
      <c r="M181" s="167"/>
      <c r="N181" s="168" t="s">
        <v>39</v>
      </c>
      <c r="O181" s="60"/>
      <c r="P181" s="169" t="n">
        <f aca="false">O181*H181</f>
        <v>0</v>
      </c>
      <c r="Q181" s="169" t="n">
        <v>0</v>
      </c>
      <c r="R181" s="169" t="n">
        <f aca="false">Q181*H181</f>
        <v>0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164</v>
      </c>
      <c r="AT181" s="171" t="s">
        <v>123</v>
      </c>
      <c r="AU181" s="171" t="s">
        <v>81</v>
      </c>
      <c r="AY181" s="3" t="s">
        <v>120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79</v>
      </c>
      <c r="BK181" s="172" t="n">
        <f aca="false">ROUND(I181*H181,2)</f>
        <v>0</v>
      </c>
      <c r="BL181" s="3" t="s">
        <v>164</v>
      </c>
      <c r="BM181" s="171" t="s">
        <v>251</v>
      </c>
    </row>
    <row r="182" s="173" customFormat="true" ht="12.8" hidden="false" customHeight="false" outlineLevel="0" collapsed="false">
      <c r="B182" s="174"/>
      <c r="D182" s="175" t="s">
        <v>130</v>
      </c>
      <c r="E182" s="176"/>
      <c r="F182" s="177" t="s">
        <v>79</v>
      </c>
      <c r="H182" s="178" t="n">
        <v>1</v>
      </c>
      <c r="I182" s="179"/>
      <c r="L182" s="174"/>
      <c r="M182" s="180"/>
      <c r="N182" s="181"/>
      <c r="O182" s="181"/>
      <c r="P182" s="181"/>
      <c r="Q182" s="181"/>
      <c r="R182" s="181"/>
      <c r="S182" s="181"/>
      <c r="T182" s="182"/>
      <c r="AT182" s="176" t="s">
        <v>130</v>
      </c>
      <c r="AU182" s="176" t="s">
        <v>81</v>
      </c>
      <c r="AV182" s="173" t="s">
        <v>81</v>
      </c>
      <c r="AW182" s="173" t="s">
        <v>31</v>
      </c>
      <c r="AX182" s="173" t="s">
        <v>79</v>
      </c>
      <c r="AY182" s="176" t="s">
        <v>120</v>
      </c>
    </row>
    <row r="183" s="27" customFormat="true" ht="16.5" hidden="false" customHeight="true" outlineLevel="0" collapsed="false">
      <c r="A183" s="22"/>
      <c r="B183" s="159"/>
      <c r="C183" s="160" t="s">
        <v>252</v>
      </c>
      <c r="D183" s="160" t="s">
        <v>123</v>
      </c>
      <c r="E183" s="161" t="s">
        <v>253</v>
      </c>
      <c r="F183" s="162" t="s">
        <v>254</v>
      </c>
      <c r="G183" s="163" t="s">
        <v>231</v>
      </c>
      <c r="H183" s="164" t="n">
        <v>1</v>
      </c>
      <c r="I183" s="165"/>
      <c r="J183" s="166" t="n">
        <f aca="false">ROUND(I183*H183,2)</f>
        <v>0</v>
      </c>
      <c r="K183" s="162" t="s">
        <v>127</v>
      </c>
      <c r="L183" s="23"/>
      <c r="M183" s="167"/>
      <c r="N183" s="168" t="s">
        <v>39</v>
      </c>
      <c r="O183" s="60"/>
      <c r="P183" s="169" t="n">
        <f aca="false">O183*H183</f>
        <v>0</v>
      </c>
      <c r="Q183" s="169" t="n">
        <v>0</v>
      </c>
      <c r="R183" s="169" t="n">
        <f aca="false">Q183*H183</f>
        <v>0</v>
      </c>
      <c r="S183" s="169" t="n">
        <v>0.00156</v>
      </c>
      <c r="T183" s="170" t="n">
        <f aca="false">S183*H183</f>
        <v>0.00156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164</v>
      </c>
      <c r="AT183" s="171" t="s">
        <v>123</v>
      </c>
      <c r="AU183" s="171" t="s">
        <v>81</v>
      </c>
      <c r="AY183" s="3" t="s">
        <v>120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79</v>
      </c>
      <c r="BK183" s="172" t="n">
        <f aca="false">ROUND(I183*H183,2)</f>
        <v>0</v>
      </c>
      <c r="BL183" s="3" t="s">
        <v>164</v>
      </c>
      <c r="BM183" s="171" t="s">
        <v>255</v>
      </c>
    </row>
    <row r="184" s="27" customFormat="true" ht="16.5" hidden="false" customHeight="true" outlineLevel="0" collapsed="false">
      <c r="A184" s="22"/>
      <c r="B184" s="159"/>
      <c r="C184" s="160" t="s">
        <v>256</v>
      </c>
      <c r="D184" s="160" t="s">
        <v>123</v>
      </c>
      <c r="E184" s="161" t="s">
        <v>257</v>
      </c>
      <c r="F184" s="162" t="s">
        <v>258</v>
      </c>
      <c r="G184" s="163" t="s">
        <v>231</v>
      </c>
      <c r="H184" s="164" t="n">
        <v>1</v>
      </c>
      <c r="I184" s="165"/>
      <c r="J184" s="166" t="n">
        <f aca="false">ROUND(I184*H184,2)</f>
        <v>0</v>
      </c>
      <c r="K184" s="162" t="s">
        <v>127</v>
      </c>
      <c r="L184" s="23"/>
      <c r="M184" s="167"/>
      <c r="N184" s="168" t="s">
        <v>39</v>
      </c>
      <c r="O184" s="60"/>
      <c r="P184" s="169" t="n">
        <f aca="false">O184*H184</f>
        <v>0</v>
      </c>
      <c r="Q184" s="169" t="n">
        <v>0.0018</v>
      </c>
      <c r="R184" s="169" t="n">
        <f aca="false">Q184*H184</f>
        <v>0.0018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164</v>
      </c>
      <c r="AT184" s="171" t="s">
        <v>123</v>
      </c>
      <c r="AU184" s="171" t="s">
        <v>81</v>
      </c>
      <c r="AY184" s="3" t="s">
        <v>120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79</v>
      </c>
      <c r="BK184" s="172" t="n">
        <f aca="false">ROUND(I184*H184,2)</f>
        <v>0</v>
      </c>
      <c r="BL184" s="3" t="s">
        <v>164</v>
      </c>
      <c r="BM184" s="171" t="s">
        <v>259</v>
      </c>
    </row>
    <row r="185" s="27" customFormat="true" ht="24.15" hidden="false" customHeight="true" outlineLevel="0" collapsed="false">
      <c r="A185" s="22"/>
      <c r="B185" s="159"/>
      <c r="C185" s="160" t="s">
        <v>260</v>
      </c>
      <c r="D185" s="160" t="s">
        <v>123</v>
      </c>
      <c r="E185" s="161" t="s">
        <v>261</v>
      </c>
      <c r="F185" s="162" t="s">
        <v>262</v>
      </c>
      <c r="G185" s="163" t="s">
        <v>169</v>
      </c>
      <c r="H185" s="164" t="n">
        <v>1</v>
      </c>
      <c r="I185" s="165"/>
      <c r="J185" s="166" t="n">
        <f aca="false">ROUND(I185*H185,2)</f>
        <v>0</v>
      </c>
      <c r="K185" s="162"/>
      <c r="L185" s="23"/>
      <c r="M185" s="167"/>
      <c r="N185" s="168" t="s">
        <v>39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0.00086</v>
      </c>
      <c r="T185" s="170" t="n">
        <f aca="false">S185*H185</f>
        <v>0.00086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164</v>
      </c>
      <c r="AT185" s="171" t="s">
        <v>123</v>
      </c>
      <c r="AU185" s="171" t="s">
        <v>81</v>
      </c>
      <c r="AY185" s="3" t="s">
        <v>120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79</v>
      </c>
      <c r="BK185" s="172" t="n">
        <f aca="false">ROUND(I185*H185,2)</f>
        <v>0</v>
      </c>
      <c r="BL185" s="3" t="s">
        <v>164</v>
      </c>
      <c r="BM185" s="171" t="s">
        <v>263</v>
      </c>
    </row>
    <row r="186" s="27" customFormat="true" ht="24.15" hidden="false" customHeight="true" outlineLevel="0" collapsed="false">
      <c r="A186" s="22"/>
      <c r="B186" s="159"/>
      <c r="C186" s="160" t="s">
        <v>264</v>
      </c>
      <c r="D186" s="160" t="s">
        <v>123</v>
      </c>
      <c r="E186" s="161" t="s">
        <v>265</v>
      </c>
      <c r="F186" s="162" t="s">
        <v>266</v>
      </c>
      <c r="G186" s="163" t="s">
        <v>267</v>
      </c>
      <c r="H186" s="202"/>
      <c r="I186" s="165"/>
      <c r="J186" s="166" t="n">
        <f aca="false">ROUND(I186*H186,2)</f>
        <v>0</v>
      </c>
      <c r="K186" s="162" t="s">
        <v>127</v>
      </c>
      <c r="L186" s="23"/>
      <c r="M186" s="167"/>
      <c r="N186" s="168" t="s">
        <v>39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164</v>
      </c>
      <c r="AT186" s="171" t="s">
        <v>123</v>
      </c>
      <c r="AU186" s="171" t="s">
        <v>81</v>
      </c>
      <c r="AY186" s="3" t="s">
        <v>120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79</v>
      </c>
      <c r="BK186" s="172" t="n">
        <f aca="false">ROUND(I186*H186,2)</f>
        <v>0</v>
      </c>
      <c r="BL186" s="3" t="s">
        <v>164</v>
      </c>
      <c r="BM186" s="171" t="s">
        <v>268</v>
      </c>
    </row>
    <row r="187" s="145" customFormat="true" ht="22.8" hidden="false" customHeight="true" outlineLevel="0" collapsed="false">
      <c r="B187" s="146"/>
      <c r="D187" s="147" t="s">
        <v>73</v>
      </c>
      <c r="E187" s="157" t="s">
        <v>269</v>
      </c>
      <c r="F187" s="157" t="s">
        <v>270</v>
      </c>
      <c r="I187" s="149"/>
      <c r="J187" s="158" t="n">
        <f aca="false">BK187</f>
        <v>0</v>
      </c>
      <c r="L187" s="146"/>
      <c r="M187" s="151"/>
      <c r="N187" s="152"/>
      <c r="O187" s="152"/>
      <c r="P187" s="153" t="n">
        <f aca="false">SUM(P188:P197)</f>
        <v>0</v>
      </c>
      <c r="Q187" s="152"/>
      <c r="R187" s="153" t="n">
        <f aca="false">SUM(R188:R197)</f>
        <v>0.0136</v>
      </c>
      <c r="S187" s="152"/>
      <c r="T187" s="154" t="n">
        <f aca="false">SUM(T188:T197)</f>
        <v>0.1004</v>
      </c>
      <c r="AR187" s="147" t="s">
        <v>81</v>
      </c>
      <c r="AT187" s="155" t="s">
        <v>73</v>
      </c>
      <c r="AU187" s="155" t="s">
        <v>79</v>
      </c>
      <c r="AY187" s="147" t="s">
        <v>120</v>
      </c>
      <c r="BK187" s="156" t="n">
        <f aca="false">SUM(BK188:BK197)</f>
        <v>0</v>
      </c>
    </row>
    <row r="188" s="27" customFormat="true" ht="16.5" hidden="false" customHeight="true" outlineLevel="0" collapsed="false">
      <c r="A188" s="22"/>
      <c r="B188" s="159"/>
      <c r="C188" s="160" t="s">
        <v>271</v>
      </c>
      <c r="D188" s="160" t="s">
        <v>123</v>
      </c>
      <c r="E188" s="161" t="s">
        <v>272</v>
      </c>
      <c r="F188" s="162" t="s">
        <v>273</v>
      </c>
      <c r="G188" s="163" t="s">
        <v>169</v>
      </c>
      <c r="H188" s="164" t="n">
        <v>1</v>
      </c>
      <c r="I188" s="165"/>
      <c r="J188" s="166" t="n">
        <f aca="false">ROUND(I188*H188,2)</f>
        <v>0</v>
      </c>
      <c r="K188" s="162"/>
      <c r="L188" s="23"/>
      <c r="M188" s="167"/>
      <c r="N188" s="168" t="s">
        <v>39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164</v>
      </c>
      <c r="AT188" s="171" t="s">
        <v>123</v>
      </c>
      <c r="AU188" s="171" t="s">
        <v>81</v>
      </c>
      <c r="AY188" s="3" t="s">
        <v>120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79</v>
      </c>
      <c r="BK188" s="172" t="n">
        <f aca="false">ROUND(I188*H188,2)</f>
        <v>0</v>
      </c>
      <c r="BL188" s="3" t="s">
        <v>164</v>
      </c>
      <c r="BM188" s="171" t="s">
        <v>274</v>
      </c>
    </row>
    <row r="189" s="27" customFormat="true" ht="24.15" hidden="false" customHeight="true" outlineLevel="0" collapsed="false">
      <c r="A189" s="22"/>
      <c r="B189" s="159"/>
      <c r="C189" s="192" t="s">
        <v>246</v>
      </c>
      <c r="D189" s="192" t="s">
        <v>243</v>
      </c>
      <c r="E189" s="193" t="s">
        <v>275</v>
      </c>
      <c r="F189" s="194" t="s">
        <v>276</v>
      </c>
      <c r="G189" s="195" t="s">
        <v>240</v>
      </c>
      <c r="H189" s="196" t="n">
        <v>12</v>
      </c>
      <c r="I189" s="197"/>
      <c r="J189" s="198" t="n">
        <f aca="false">ROUND(I189*H189,2)</f>
        <v>0</v>
      </c>
      <c r="K189" s="194"/>
      <c r="L189" s="199"/>
      <c r="M189" s="200"/>
      <c r="N189" s="201" t="s">
        <v>39</v>
      </c>
      <c r="O189" s="60"/>
      <c r="P189" s="169" t="n">
        <f aca="false">O189*H189</f>
        <v>0</v>
      </c>
      <c r="Q189" s="169" t="n">
        <v>0.0008</v>
      </c>
      <c r="R189" s="169" t="n">
        <f aca="false">Q189*H189</f>
        <v>0.0096</v>
      </c>
      <c r="S189" s="169" t="n">
        <v>0</v>
      </c>
      <c r="T189" s="170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1" t="s">
        <v>246</v>
      </c>
      <c r="AT189" s="171" t="s">
        <v>243</v>
      </c>
      <c r="AU189" s="171" t="s">
        <v>81</v>
      </c>
      <c r="AY189" s="3" t="s">
        <v>120</v>
      </c>
      <c r="BE189" s="172" t="n">
        <f aca="false">IF(N189="základní",J189,0)</f>
        <v>0</v>
      </c>
      <c r="BF189" s="172" t="n">
        <f aca="false">IF(N189="snížená",J189,0)</f>
        <v>0</v>
      </c>
      <c r="BG189" s="172" t="n">
        <f aca="false">IF(N189="zákl. přenesená",J189,0)</f>
        <v>0</v>
      </c>
      <c r="BH189" s="172" t="n">
        <f aca="false">IF(N189="sníž. přenesená",J189,0)</f>
        <v>0</v>
      </c>
      <c r="BI189" s="172" t="n">
        <f aca="false">IF(N189="nulová",J189,0)</f>
        <v>0</v>
      </c>
      <c r="BJ189" s="3" t="s">
        <v>79</v>
      </c>
      <c r="BK189" s="172" t="n">
        <f aca="false">ROUND(I189*H189,2)</f>
        <v>0</v>
      </c>
      <c r="BL189" s="3" t="s">
        <v>164</v>
      </c>
      <c r="BM189" s="171" t="s">
        <v>277</v>
      </c>
    </row>
    <row r="190" s="27" customFormat="true" ht="24.15" hidden="false" customHeight="true" outlineLevel="0" collapsed="false">
      <c r="A190" s="22"/>
      <c r="B190" s="159"/>
      <c r="C190" s="192" t="s">
        <v>278</v>
      </c>
      <c r="D190" s="192" t="s">
        <v>243</v>
      </c>
      <c r="E190" s="193" t="s">
        <v>279</v>
      </c>
      <c r="F190" s="194" t="s">
        <v>280</v>
      </c>
      <c r="G190" s="195" t="s">
        <v>240</v>
      </c>
      <c r="H190" s="196" t="n">
        <v>2</v>
      </c>
      <c r="I190" s="197"/>
      <c r="J190" s="198" t="n">
        <f aca="false">ROUND(I190*H190,2)</f>
        <v>0</v>
      </c>
      <c r="K190" s="194"/>
      <c r="L190" s="199"/>
      <c r="M190" s="200"/>
      <c r="N190" s="201" t="s">
        <v>39</v>
      </c>
      <c r="O190" s="60"/>
      <c r="P190" s="169" t="n">
        <f aca="false">O190*H190</f>
        <v>0</v>
      </c>
      <c r="Q190" s="169" t="n">
        <v>0.0008</v>
      </c>
      <c r="R190" s="169" t="n">
        <f aca="false">Q190*H190</f>
        <v>0.0016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246</v>
      </c>
      <c r="AT190" s="171" t="s">
        <v>243</v>
      </c>
      <c r="AU190" s="171" t="s">
        <v>81</v>
      </c>
      <c r="AY190" s="3" t="s">
        <v>120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79</v>
      </c>
      <c r="BK190" s="172" t="n">
        <f aca="false">ROUND(I190*H190,2)</f>
        <v>0</v>
      </c>
      <c r="BL190" s="3" t="s">
        <v>164</v>
      </c>
      <c r="BM190" s="171" t="s">
        <v>281</v>
      </c>
    </row>
    <row r="191" s="27" customFormat="true" ht="24.15" hidden="false" customHeight="true" outlineLevel="0" collapsed="false">
      <c r="A191" s="22"/>
      <c r="B191" s="159"/>
      <c r="C191" s="192" t="s">
        <v>282</v>
      </c>
      <c r="D191" s="192" t="s">
        <v>243</v>
      </c>
      <c r="E191" s="193" t="s">
        <v>283</v>
      </c>
      <c r="F191" s="194" t="s">
        <v>284</v>
      </c>
      <c r="G191" s="195" t="s">
        <v>240</v>
      </c>
      <c r="H191" s="196" t="n">
        <v>2</v>
      </c>
      <c r="I191" s="197"/>
      <c r="J191" s="198" t="n">
        <f aca="false">ROUND(I191*H191,2)</f>
        <v>0</v>
      </c>
      <c r="K191" s="194"/>
      <c r="L191" s="199"/>
      <c r="M191" s="200"/>
      <c r="N191" s="201" t="s">
        <v>39</v>
      </c>
      <c r="O191" s="60"/>
      <c r="P191" s="169" t="n">
        <f aca="false">O191*H191</f>
        <v>0</v>
      </c>
      <c r="Q191" s="169" t="n">
        <v>0.0008</v>
      </c>
      <c r="R191" s="169" t="n">
        <f aca="false">Q191*H191</f>
        <v>0.0016</v>
      </c>
      <c r="S191" s="169" t="n">
        <v>0</v>
      </c>
      <c r="T191" s="170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246</v>
      </c>
      <c r="AT191" s="171" t="s">
        <v>243</v>
      </c>
      <c r="AU191" s="171" t="s">
        <v>81</v>
      </c>
      <c r="AY191" s="3" t="s">
        <v>120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79</v>
      </c>
      <c r="BK191" s="172" t="n">
        <f aca="false">ROUND(I191*H191,2)</f>
        <v>0</v>
      </c>
      <c r="BL191" s="3" t="s">
        <v>164</v>
      </c>
      <c r="BM191" s="171" t="s">
        <v>285</v>
      </c>
    </row>
    <row r="192" s="27" customFormat="true" ht="16.5" hidden="false" customHeight="true" outlineLevel="0" collapsed="false">
      <c r="A192" s="22"/>
      <c r="B192" s="159"/>
      <c r="C192" s="192" t="s">
        <v>286</v>
      </c>
      <c r="D192" s="192" t="s">
        <v>243</v>
      </c>
      <c r="E192" s="193" t="s">
        <v>287</v>
      </c>
      <c r="F192" s="194" t="s">
        <v>288</v>
      </c>
      <c r="G192" s="195" t="s">
        <v>169</v>
      </c>
      <c r="H192" s="196" t="n">
        <v>1</v>
      </c>
      <c r="I192" s="197"/>
      <c r="J192" s="198" t="n">
        <f aca="false">ROUND(I192*H192,2)</f>
        <v>0</v>
      </c>
      <c r="K192" s="194"/>
      <c r="L192" s="199"/>
      <c r="M192" s="200"/>
      <c r="N192" s="201" t="s">
        <v>39</v>
      </c>
      <c r="O192" s="60"/>
      <c r="P192" s="169" t="n">
        <f aca="false">O192*H192</f>
        <v>0</v>
      </c>
      <c r="Q192" s="169" t="n">
        <v>0.0008</v>
      </c>
      <c r="R192" s="169" t="n">
        <f aca="false">Q192*H192</f>
        <v>0.0008</v>
      </c>
      <c r="S192" s="169" t="n">
        <v>0</v>
      </c>
      <c r="T192" s="170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246</v>
      </c>
      <c r="AT192" s="171" t="s">
        <v>243</v>
      </c>
      <c r="AU192" s="171" t="s">
        <v>81</v>
      </c>
      <c r="AY192" s="3" t="s">
        <v>120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79</v>
      </c>
      <c r="BK192" s="172" t="n">
        <f aca="false">ROUND(I192*H192,2)</f>
        <v>0</v>
      </c>
      <c r="BL192" s="3" t="s">
        <v>164</v>
      </c>
      <c r="BM192" s="171" t="s">
        <v>289</v>
      </c>
    </row>
    <row r="193" s="27" customFormat="true" ht="16.5" hidden="false" customHeight="true" outlineLevel="0" collapsed="false">
      <c r="A193" s="22"/>
      <c r="B193" s="159"/>
      <c r="C193" s="160" t="s">
        <v>290</v>
      </c>
      <c r="D193" s="160" t="s">
        <v>123</v>
      </c>
      <c r="E193" s="161" t="s">
        <v>291</v>
      </c>
      <c r="F193" s="162" t="s">
        <v>292</v>
      </c>
      <c r="G193" s="163" t="s">
        <v>169</v>
      </c>
      <c r="H193" s="164" t="n">
        <v>1</v>
      </c>
      <c r="I193" s="165"/>
      <c r="J193" s="166" t="n">
        <f aca="false">ROUND(I193*H193,2)</f>
        <v>0</v>
      </c>
      <c r="K193" s="162"/>
      <c r="L193" s="23"/>
      <c r="M193" s="167"/>
      <c r="N193" s="168" t="s">
        <v>39</v>
      </c>
      <c r="O193" s="60"/>
      <c r="P193" s="169" t="n">
        <f aca="false">O193*H193</f>
        <v>0</v>
      </c>
      <c r="Q193" s="169" t="n">
        <v>0</v>
      </c>
      <c r="R193" s="169" t="n">
        <f aca="false">Q193*H193</f>
        <v>0</v>
      </c>
      <c r="S193" s="169" t="n">
        <v>0</v>
      </c>
      <c r="T193" s="170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164</v>
      </c>
      <c r="AT193" s="171" t="s">
        <v>123</v>
      </c>
      <c r="AU193" s="171" t="s">
        <v>81</v>
      </c>
      <c r="AY193" s="3" t="s">
        <v>120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79</v>
      </c>
      <c r="BK193" s="172" t="n">
        <f aca="false">ROUND(I193*H193,2)</f>
        <v>0</v>
      </c>
      <c r="BL193" s="3" t="s">
        <v>164</v>
      </c>
      <c r="BM193" s="171" t="s">
        <v>293</v>
      </c>
    </row>
    <row r="194" s="27" customFormat="true" ht="16.5" hidden="false" customHeight="true" outlineLevel="0" collapsed="false">
      <c r="A194" s="22"/>
      <c r="B194" s="159"/>
      <c r="C194" s="160" t="s">
        <v>294</v>
      </c>
      <c r="D194" s="160" t="s">
        <v>123</v>
      </c>
      <c r="E194" s="161" t="s">
        <v>295</v>
      </c>
      <c r="F194" s="162" t="s">
        <v>296</v>
      </c>
      <c r="G194" s="163" t="s">
        <v>169</v>
      </c>
      <c r="H194" s="164" t="n">
        <v>1</v>
      </c>
      <c r="I194" s="165"/>
      <c r="J194" s="166" t="n">
        <f aca="false">ROUND(I194*H194,2)</f>
        <v>0</v>
      </c>
      <c r="K194" s="162"/>
      <c r="L194" s="23"/>
      <c r="M194" s="167"/>
      <c r="N194" s="168" t="s">
        <v>39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0.1004</v>
      </c>
      <c r="T194" s="170" t="n">
        <f aca="false">S194*H194</f>
        <v>0.1004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164</v>
      </c>
      <c r="AT194" s="171" t="s">
        <v>123</v>
      </c>
      <c r="AU194" s="171" t="s">
        <v>81</v>
      </c>
      <c r="AY194" s="3" t="s">
        <v>120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79</v>
      </c>
      <c r="BK194" s="172" t="n">
        <f aca="false">ROUND(I194*H194,2)</f>
        <v>0</v>
      </c>
      <c r="BL194" s="3" t="s">
        <v>164</v>
      </c>
      <c r="BM194" s="171" t="s">
        <v>297</v>
      </c>
    </row>
    <row r="195" s="27" customFormat="true" ht="16.5" hidden="false" customHeight="true" outlineLevel="0" collapsed="false">
      <c r="A195" s="22"/>
      <c r="B195" s="159"/>
      <c r="C195" s="160" t="s">
        <v>298</v>
      </c>
      <c r="D195" s="160" t="s">
        <v>123</v>
      </c>
      <c r="E195" s="161" t="s">
        <v>299</v>
      </c>
      <c r="F195" s="162" t="s">
        <v>300</v>
      </c>
      <c r="G195" s="163" t="s">
        <v>169</v>
      </c>
      <c r="H195" s="164" t="n">
        <v>1</v>
      </c>
      <c r="I195" s="165"/>
      <c r="J195" s="166" t="n">
        <f aca="false">ROUND(I195*H195,2)</f>
        <v>0</v>
      </c>
      <c r="K195" s="162"/>
      <c r="L195" s="23"/>
      <c r="M195" s="167"/>
      <c r="N195" s="168" t="s">
        <v>39</v>
      </c>
      <c r="O195" s="60"/>
      <c r="P195" s="169" t="n">
        <f aca="false">O195*H195</f>
        <v>0</v>
      </c>
      <c r="Q195" s="169" t="n">
        <v>0</v>
      </c>
      <c r="R195" s="169" t="n">
        <f aca="false">Q195*H195</f>
        <v>0</v>
      </c>
      <c r="S195" s="169" t="n">
        <v>0</v>
      </c>
      <c r="T195" s="170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164</v>
      </c>
      <c r="AT195" s="171" t="s">
        <v>123</v>
      </c>
      <c r="AU195" s="171" t="s">
        <v>81</v>
      </c>
      <c r="AY195" s="3" t="s">
        <v>120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79</v>
      </c>
      <c r="BK195" s="172" t="n">
        <f aca="false">ROUND(I195*H195,2)</f>
        <v>0</v>
      </c>
      <c r="BL195" s="3" t="s">
        <v>164</v>
      </c>
      <c r="BM195" s="171" t="s">
        <v>301</v>
      </c>
    </row>
    <row r="196" s="27" customFormat="true" ht="24.15" hidden="false" customHeight="true" outlineLevel="0" collapsed="false">
      <c r="A196" s="22"/>
      <c r="B196" s="159"/>
      <c r="C196" s="160" t="s">
        <v>302</v>
      </c>
      <c r="D196" s="160" t="s">
        <v>123</v>
      </c>
      <c r="E196" s="161" t="s">
        <v>303</v>
      </c>
      <c r="F196" s="162" t="s">
        <v>304</v>
      </c>
      <c r="G196" s="163" t="s">
        <v>169</v>
      </c>
      <c r="H196" s="164" t="n">
        <v>1</v>
      </c>
      <c r="I196" s="165"/>
      <c r="J196" s="166" t="n">
        <f aca="false">ROUND(I196*H196,2)</f>
        <v>0</v>
      </c>
      <c r="K196" s="162"/>
      <c r="L196" s="23"/>
      <c r="M196" s="167"/>
      <c r="N196" s="168" t="s">
        <v>39</v>
      </c>
      <c r="O196" s="60"/>
      <c r="P196" s="169" t="n">
        <f aca="false">O196*H196</f>
        <v>0</v>
      </c>
      <c r="Q196" s="169" t="n">
        <v>0</v>
      </c>
      <c r="R196" s="169" t="n">
        <f aca="false">Q196*H196</f>
        <v>0</v>
      </c>
      <c r="S196" s="169" t="n">
        <v>0</v>
      </c>
      <c r="T196" s="170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164</v>
      </c>
      <c r="AT196" s="171" t="s">
        <v>123</v>
      </c>
      <c r="AU196" s="171" t="s">
        <v>81</v>
      </c>
      <c r="AY196" s="3" t="s">
        <v>120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79</v>
      </c>
      <c r="BK196" s="172" t="n">
        <f aca="false">ROUND(I196*H196,2)</f>
        <v>0</v>
      </c>
      <c r="BL196" s="3" t="s">
        <v>164</v>
      </c>
      <c r="BM196" s="171" t="s">
        <v>305</v>
      </c>
    </row>
    <row r="197" s="27" customFormat="true" ht="24.15" hidden="false" customHeight="true" outlineLevel="0" collapsed="false">
      <c r="A197" s="22"/>
      <c r="B197" s="159"/>
      <c r="C197" s="160" t="s">
        <v>306</v>
      </c>
      <c r="D197" s="160" t="s">
        <v>123</v>
      </c>
      <c r="E197" s="161" t="s">
        <v>307</v>
      </c>
      <c r="F197" s="162" t="s">
        <v>308</v>
      </c>
      <c r="G197" s="163" t="s">
        <v>267</v>
      </c>
      <c r="H197" s="202"/>
      <c r="I197" s="165"/>
      <c r="J197" s="166" t="n">
        <f aca="false">ROUND(I197*H197,2)</f>
        <v>0</v>
      </c>
      <c r="K197" s="162" t="s">
        <v>127</v>
      </c>
      <c r="L197" s="23"/>
      <c r="M197" s="167"/>
      <c r="N197" s="168" t="s">
        <v>39</v>
      </c>
      <c r="O197" s="60"/>
      <c r="P197" s="169" t="n">
        <f aca="false">O197*H197</f>
        <v>0</v>
      </c>
      <c r="Q197" s="169" t="n">
        <v>0</v>
      </c>
      <c r="R197" s="169" t="n">
        <f aca="false">Q197*H197</f>
        <v>0</v>
      </c>
      <c r="S197" s="169" t="n">
        <v>0</v>
      </c>
      <c r="T197" s="170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1" t="s">
        <v>164</v>
      </c>
      <c r="AT197" s="171" t="s">
        <v>123</v>
      </c>
      <c r="AU197" s="171" t="s">
        <v>81</v>
      </c>
      <c r="AY197" s="3" t="s">
        <v>120</v>
      </c>
      <c r="BE197" s="172" t="n">
        <f aca="false">IF(N197="základní",J197,0)</f>
        <v>0</v>
      </c>
      <c r="BF197" s="172" t="n">
        <f aca="false">IF(N197="snížená",J197,0)</f>
        <v>0</v>
      </c>
      <c r="BG197" s="172" t="n">
        <f aca="false">IF(N197="zákl. přenesená",J197,0)</f>
        <v>0</v>
      </c>
      <c r="BH197" s="172" t="n">
        <f aca="false">IF(N197="sníž. přenesená",J197,0)</f>
        <v>0</v>
      </c>
      <c r="BI197" s="172" t="n">
        <f aca="false">IF(N197="nulová",J197,0)</f>
        <v>0</v>
      </c>
      <c r="BJ197" s="3" t="s">
        <v>79</v>
      </c>
      <c r="BK197" s="172" t="n">
        <f aca="false">ROUND(I197*H197,2)</f>
        <v>0</v>
      </c>
      <c r="BL197" s="3" t="s">
        <v>164</v>
      </c>
      <c r="BM197" s="171" t="s">
        <v>309</v>
      </c>
    </row>
    <row r="198" s="145" customFormat="true" ht="22.8" hidden="false" customHeight="true" outlineLevel="0" collapsed="false">
      <c r="B198" s="146"/>
      <c r="D198" s="147" t="s">
        <v>73</v>
      </c>
      <c r="E198" s="157" t="s">
        <v>310</v>
      </c>
      <c r="F198" s="157" t="s">
        <v>311</v>
      </c>
      <c r="I198" s="149"/>
      <c r="J198" s="158" t="n">
        <f aca="false">BK198</f>
        <v>0</v>
      </c>
      <c r="L198" s="146"/>
      <c r="M198" s="151"/>
      <c r="N198" s="152"/>
      <c r="O198" s="152"/>
      <c r="P198" s="153" t="n">
        <f aca="false">SUM(P199:P206)</f>
        <v>0</v>
      </c>
      <c r="Q198" s="152"/>
      <c r="R198" s="153" t="n">
        <f aca="false">SUM(R199:R206)</f>
        <v>0.00288</v>
      </c>
      <c r="S198" s="152"/>
      <c r="T198" s="154" t="n">
        <f aca="false">SUM(T199:T206)</f>
        <v>0.8266425</v>
      </c>
      <c r="AR198" s="147" t="s">
        <v>81</v>
      </c>
      <c r="AT198" s="155" t="s">
        <v>73</v>
      </c>
      <c r="AU198" s="155" t="s">
        <v>79</v>
      </c>
      <c r="AY198" s="147" t="s">
        <v>120</v>
      </c>
      <c r="BK198" s="156" t="n">
        <f aca="false">SUM(BK199:BK206)</f>
        <v>0</v>
      </c>
    </row>
    <row r="199" s="27" customFormat="true" ht="16.5" hidden="false" customHeight="true" outlineLevel="0" collapsed="false">
      <c r="A199" s="22"/>
      <c r="B199" s="159"/>
      <c r="C199" s="160" t="s">
        <v>312</v>
      </c>
      <c r="D199" s="160" t="s">
        <v>123</v>
      </c>
      <c r="E199" s="161" t="s">
        <v>313</v>
      </c>
      <c r="F199" s="162" t="s">
        <v>314</v>
      </c>
      <c r="G199" s="163" t="s">
        <v>169</v>
      </c>
      <c r="H199" s="164" t="n">
        <v>1</v>
      </c>
      <c r="I199" s="165"/>
      <c r="J199" s="166" t="n">
        <f aca="false">ROUND(I199*H199,2)</f>
        <v>0</v>
      </c>
      <c r="K199" s="162"/>
      <c r="L199" s="23"/>
      <c r="M199" s="167"/>
      <c r="N199" s="168" t="s">
        <v>39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</v>
      </c>
      <c r="T199" s="170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164</v>
      </c>
      <c r="AT199" s="171" t="s">
        <v>123</v>
      </c>
      <c r="AU199" s="171" t="s">
        <v>81</v>
      </c>
      <c r="AY199" s="3" t="s">
        <v>120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79</v>
      </c>
      <c r="BK199" s="172" t="n">
        <f aca="false">ROUND(I199*H199,2)</f>
        <v>0</v>
      </c>
      <c r="BL199" s="3" t="s">
        <v>164</v>
      </c>
      <c r="BM199" s="171" t="s">
        <v>315</v>
      </c>
    </row>
    <row r="200" s="27" customFormat="true" ht="24.15" hidden="false" customHeight="true" outlineLevel="0" collapsed="false">
      <c r="A200" s="22"/>
      <c r="B200" s="159"/>
      <c r="C200" s="160" t="s">
        <v>316</v>
      </c>
      <c r="D200" s="160" t="s">
        <v>123</v>
      </c>
      <c r="E200" s="161" t="s">
        <v>317</v>
      </c>
      <c r="F200" s="162" t="s">
        <v>318</v>
      </c>
      <c r="G200" s="163" t="s">
        <v>126</v>
      </c>
      <c r="H200" s="164" t="n">
        <v>25.25</v>
      </c>
      <c r="I200" s="165"/>
      <c r="J200" s="166" t="n">
        <f aca="false">ROUND(I200*H200,2)</f>
        <v>0</v>
      </c>
      <c r="K200" s="162" t="s">
        <v>127</v>
      </c>
      <c r="L200" s="23"/>
      <c r="M200" s="167"/>
      <c r="N200" s="168" t="s">
        <v>39</v>
      </c>
      <c r="O200" s="60"/>
      <c r="P200" s="169" t="n">
        <f aca="false">O200*H200</f>
        <v>0</v>
      </c>
      <c r="Q200" s="169" t="n">
        <v>0</v>
      </c>
      <c r="R200" s="169" t="n">
        <f aca="false">Q200*H200</f>
        <v>0</v>
      </c>
      <c r="S200" s="169" t="n">
        <v>0.02465</v>
      </c>
      <c r="T200" s="170" t="n">
        <f aca="false">S200*H200</f>
        <v>0.6224125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1" t="s">
        <v>164</v>
      </c>
      <c r="AT200" s="171" t="s">
        <v>123</v>
      </c>
      <c r="AU200" s="171" t="s">
        <v>81</v>
      </c>
      <c r="AY200" s="3" t="s">
        <v>120</v>
      </c>
      <c r="BE200" s="172" t="n">
        <f aca="false">IF(N200="základní",J200,0)</f>
        <v>0</v>
      </c>
      <c r="BF200" s="172" t="n">
        <f aca="false">IF(N200="snížená",J200,0)</f>
        <v>0</v>
      </c>
      <c r="BG200" s="172" t="n">
        <f aca="false">IF(N200="zákl. přenesená",J200,0)</f>
        <v>0</v>
      </c>
      <c r="BH200" s="172" t="n">
        <f aca="false">IF(N200="sníž. přenesená",J200,0)</f>
        <v>0</v>
      </c>
      <c r="BI200" s="172" t="n">
        <f aca="false">IF(N200="nulová",J200,0)</f>
        <v>0</v>
      </c>
      <c r="BJ200" s="3" t="s">
        <v>79</v>
      </c>
      <c r="BK200" s="172" t="n">
        <f aca="false">ROUND(I200*H200,2)</f>
        <v>0</v>
      </c>
      <c r="BL200" s="3" t="s">
        <v>164</v>
      </c>
      <c r="BM200" s="171" t="s">
        <v>319</v>
      </c>
    </row>
    <row r="201" s="173" customFormat="true" ht="12.8" hidden="false" customHeight="false" outlineLevel="0" collapsed="false">
      <c r="B201" s="174"/>
      <c r="D201" s="175" t="s">
        <v>130</v>
      </c>
      <c r="E201" s="176"/>
      <c r="F201" s="177" t="s">
        <v>139</v>
      </c>
      <c r="H201" s="178" t="n">
        <v>25.25</v>
      </c>
      <c r="I201" s="179"/>
      <c r="L201" s="174"/>
      <c r="M201" s="180"/>
      <c r="N201" s="181"/>
      <c r="O201" s="181"/>
      <c r="P201" s="181"/>
      <c r="Q201" s="181"/>
      <c r="R201" s="181"/>
      <c r="S201" s="181"/>
      <c r="T201" s="182"/>
      <c r="AT201" s="176" t="s">
        <v>130</v>
      </c>
      <c r="AU201" s="176" t="s">
        <v>81</v>
      </c>
      <c r="AV201" s="173" t="s">
        <v>81</v>
      </c>
      <c r="AW201" s="173" t="s">
        <v>31</v>
      </c>
      <c r="AX201" s="173" t="s">
        <v>79</v>
      </c>
      <c r="AY201" s="176" t="s">
        <v>120</v>
      </c>
    </row>
    <row r="202" s="27" customFormat="true" ht="24.15" hidden="false" customHeight="true" outlineLevel="0" collapsed="false">
      <c r="A202" s="22"/>
      <c r="B202" s="159"/>
      <c r="C202" s="160" t="s">
        <v>320</v>
      </c>
      <c r="D202" s="160" t="s">
        <v>123</v>
      </c>
      <c r="E202" s="161" t="s">
        <v>321</v>
      </c>
      <c r="F202" s="162" t="s">
        <v>322</v>
      </c>
      <c r="G202" s="163" t="s">
        <v>126</v>
      </c>
      <c r="H202" s="164" t="n">
        <v>25.25</v>
      </c>
      <c r="I202" s="165"/>
      <c r="J202" s="166" t="n">
        <f aca="false">ROUND(I202*H202,2)</f>
        <v>0</v>
      </c>
      <c r="K202" s="162" t="s">
        <v>127</v>
      </c>
      <c r="L202" s="23"/>
      <c r="M202" s="167"/>
      <c r="N202" s="168" t="s">
        <v>39</v>
      </c>
      <c r="O202" s="60"/>
      <c r="P202" s="169" t="n">
        <f aca="false">O202*H202</f>
        <v>0</v>
      </c>
      <c r="Q202" s="169" t="n">
        <v>0</v>
      </c>
      <c r="R202" s="169" t="n">
        <f aca="false">Q202*H202</f>
        <v>0</v>
      </c>
      <c r="S202" s="169" t="n">
        <v>0.008</v>
      </c>
      <c r="T202" s="170" t="n">
        <f aca="false">S202*H202</f>
        <v>0.202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164</v>
      </c>
      <c r="AT202" s="171" t="s">
        <v>123</v>
      </c>
      <c r="AU202" s="171" t="s">
        <v>81</v>
      </c>
      <c r="AY202" s="3" t="s">
        <v>120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79</v>
      </c>
      <c r="BK202" s="172" t="n">
        <f aca="false">ROUND(I202*H202,2)</f>
        <v>0</v>
      </c>
      <c r="BL202" s="3" t="s">
        <v>164</v>
      </c>
      <c r="BM202" s="171" t="s">
        <v>323</v>
      </c>
    </row>
    <row r="203" s="27" customFormat="true" ht="24.15" hidden="false" customHeight="true" outlineLevel="0" collapsed="false">
      <c r="A203" s="22"/>
      <c r="B203" s="159"/>
      <c r="C203" s="160" t="s">
        <v>324</v>
      </c>
      <c r="D203" s="160" t="s">
        <v>123</v>
      </c>
      <c r="E203" s="161" t="s">
        <v>325</v>
      </c>
      <c r="F203" s="162" t="s">
        <v>326</v>
      </c>
      <c r="G203" s="163" t="s">
        <v>240</v>
      </c>
      <c r="H203" s="164" t="n">
        <v>1</v>
      </c>
      <c r="I203" s="165"/>
      <c r="J203" s="166" t="n">
        <f aca="false">ROUND(I203*H203,2)</f>
        <v>0</v>
      </c>
      <c r="K203" s="162" t="s">
        <v>127</v>
      </c>
      <c r="L203" s="23"/>
      <c r="M203" s="167"/>
      <c r="N203" s="168" t="s">
        <v>39</v>
      </c>
      <c r="O203" s="60"/>
      <c r="P203" s="169" t="n">
        <f aca="false">O203*H203</f>
        <v>0</v>
      </c>
      <c r="Q203" s="169" t="n">
        <v>0</v>
      </c>
      <c r="R203" s="169" t="n">
        <f aca="false">Q203*H203</f>
        <v>0</v>
      </c>
      <c r="S203" s="169" t="n">
        <v>0.00223</v>
      </c>
      <c r="T203" s="170" t="n">
        <f aca="false">S203*H203</f>
        <v>0.00223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1" t="s">
        <v>164</v>
      </c>
      <c r="AT203" s="171" t="s">
        <v>123</v>
      </c>
      <c r="AU203" s="171" t="s">
        <v>81</v>
      </c>
      <c r="AY203" s="3" t="s">
        <v>120</v>
      </c>
      <c r="BE203" s="172" t="n">
        <f aca="false">IF(N203="základní",J203,0)</f>
        <v>0</v>
      </c>
      <c r="BF203" s="172" t="n">
        <f aca="false">IF(N203="snížená",J203,0)</f>
        <v>0</v>
      </c>
      <c r="BG203" s="172" t="n">
        <f aca="false">IF(N203="zákl. přenesená",J203,0)</f>
        <v>0</v>
      </c>
      <c r="BH203" s="172" t="n">
        <f aca="false">IF(N203="sníž. přenesená",J203,0)</f>
        <v>0</v>
      </c>
      <c r="BI203" s="172" t="n">
        <f aca="false">IF(N203="nulová",J203,0)</f>
        <v>0</v>
      </c>
      <c r="BJ203" s="3" t="s">
        <v>79</v>
      </c>
      <c r="BK203" s="172" t="n">
        <f aca="false">ROUND(I203*H203,2)</f>
        <v>0</v>
      </c>
      <c r="BL203" s="3" t="s">
        <v>164</v>
      </c>
      <c r="BM203" s="171" t="s">
        <v>327</v>
      </c>
    </row>
    <row r="204" s="27" customFormat="true" ht="24.15" hidden="false" customHeight="true" outlineLevel="0" collapsed="false">
      <c r="A204" s="22"/>
      <c r="B204" s="159"/>
      <c r="C204" s="160" t="s">
        <v>328</v>
      </c>
      <c r="D204" s="160" t="s">
        <v>123</v>
      </c>
      <c r="E204" s="161" t="s">
        <v>329</v>
      </c>
      <c r="F204" s="162" t="s">
        <v>330</v>
      </c>
      <c r="G204" s="163" t="s">
        <v>240</v>
      </c>
      <c r="H204" s="164" t="n">
        <v>1</v>
      </c>
      <c r="I204" s="165"/>
      <c r="J204" s="166" t="n">
        <f aca="false">ROUND(I204*H204,2)</f>
        <v>0</v>
      </c>
      <c r="K204" s="162" t="s">
        <v>127</v>
      </c>
      <c r="L204" s="23"/>
      <c r="M204" s="167"/>
      <c r="N204" s="168" t="s">
        <v>39</v>
      </c>
      <c r="O204" s="60"/>
      <c r="P204" s="169" t="n">
        <f aca="false">O204*H204</f>
        <v>0</v>
      </c>
      <c r="Q204" s="169" t="n">
        <v>0</v>
      </c>
      <c r="R204" s="169" t="n">
        <f aca="false">Q204*H204</f>
        <v>0</v>
      </c>
      <c r="S204" s="169" t="n">
        <v>0</v>
      </c>
      <c r="T204" s="170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1" t="s">
        <v>164</v>
      </c>
      <c r="AT204" s="171" t="s">
        <v>123</v>
      </c>
      <c r="AU204" s="171" t="s">
        <v>81</v>
      </c>
      <c r="AY204" s="3" t="s">
        <v>120</v>
      </c>
      <c r="BE204" s="172" t="n">
        <f aca="false">IF(N204="základní",J204,0)</f>
        <v>0</v>
      </c>
      <c r="BF204" s="172" t="n">
        <f aca="false">IF(N204="snížená",J204,0)</f>
        <v>0</v>
      </c>
      <c r="BG204" s="172" t="n">
        <f aca="false">IF(N204="zákl. přenesená",J204,0)</f>
        <v>0</v>
      </c>
      <c r="BH204" s="172" t="n">
        <f aca="false">IF(N204="sníž. přenesená",J204,0)</f>
        <v>0</v>
      </c>
      <c r="BI204" s="172" t="n">
        <f aca="false">IF(N204="nulová",J204,0)</f>
        <v>0</v>
      </c>
      <c r="BJ204" s="3" t="s">
        <v>79</v>
      </c>
      <c r="BK204" s="172" t="n">
        <f aca="false">ROUND(I204*H204,2)</f>
        <v>0</v>
      </c>
      <c r="BL204" s="3" t="s">
        <v>164</v>
      </c>
      <c r="BM204" s="171" t="s">
        <v>331</v>
      </c>
    </row>
    <row r="205" s="27" customFormat="true" ht="24.15" hidden="false" customHeight="true" outlineLevel="0" collapsed="false">
      <c r="A205" s="22"/>
      <c r="B205" s="159"/>
      <c r="C205" s="192" t="s">
        <v>332</v>
      </c>
      <c r="D205" s="192" t="s">
        <v>243</v>
      </c>
      <c r="E205" s="193" t="s">
        <v>333</v>
      </c>
      <c r="F205" s="194" t="s">
        <v>334</v>
      </c>
      <c r="G205" s="195" t="s">
        <v>240</v>
      </c>
      <c r="H205" s="196" t="n">
        <v>1</v>
      </c>
      <c r="I205" s="197"/>
      <c r="J205" s="198" t="n">
        <f aca="false">ROUND(I205*H205,2)</f>
        <v>0</v>
      </c>
      <c r="K205" s="194" t="s">
        <v>127</v>
      </c>
      <c r="L205" s="199"/>
      <c r="M205" s="200"/>
      <c r="N205" s="201" t="s">
        <v>39</v>
      </c>
      <c r="O205" s="60"/>
      <c r="P205" s="169" t="n">
        <f aca="false">O205*H205</f>
        <v>0</v>
      </c>
      <c r="Q205" s="169" t="n">
        <v>0.00288</v>
      </c>
      <c r="R205" s="169" t="n">
        <f aca="false">Q205*H205</f>
        <v>0.00288</v>
      </c>
      <c r="S205" s="169" t="n">
        <v>0</v>
      </c>
      <c r="T205" s="170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246</v>
      </c>
      <c r="AT205" s="171" t="s">
        <v>243</v>
      </c>
      <c r="AU205" s="171" t="s">
        <v>81</v>
      </c>
      <c r="AY205" s="3" t="s">
        <v>120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79</v>
      </c>
      <c r="BK205" s="172" t="n">
        <f aca="false">ROUND(I205*H205,2)</f>
        <v>0</v>
      </c>
      <c r="BL205" s="3" t="s">
        <v>164</v>
      </c>
      <c r="BM205" s="171" t="s">
        <v>335</v>
      </c>
    </row>
    <row r="206" s="27" customFormat="true" ht="24.15" hidden="false" customHeight="true" outlineLevel="0" collapsed="false">
      <c r="A206" s="22"/>
      <c r="B206" s="159"/>
      <c r="C206" s="160" t="s">
        <v>336</v>
      </c>
      <c r="D206" s="160" t="s">
        <v>123</v>
      </c>
      <c r="E206" s="161" t="s">
        <v>337</v>
      </c>
      <c r="F206" s="162" t="s">
        <v>338</v>
      </c>
      <c r="G206" s="163" t="s">
        <v>267</v>
      </c>
      <c r="H206" s="202"/>
      <c r="I206" s="165"/>
      <c r="J206" s="166" t="n">
        <f aca="false">ROUND(I206*H206,2)</f>
        <v>0</v>
      </c>
      <c r="K206" s="162" t="s">
        <v>127</v>
      </c>
      <c r="L206" s="23"/>
      <c r="M206" s="167"/>
      <c r="N206" s="168" t="s">
        <v>39</v>
      </c>
      <c r="O206" s="60"/>
      <c r="P206" s="169" t="n">
        <f aca="false">O206*H206</f>
        <v>0</v>
      </c>
      <c r="Q206" s="169" t="n">
        <v>0</v>
      </c>
      <c r="R206" s="169" t="n">
        <f aca="false">Q206*H206</f>
        <v>0</v>
      </c>
      <c r="S206" s="169" t="n">
        <v>0</v>
      </c>
      <c r="T206" s="170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1" t="s">
        <v>164</v>
      </c>
      <c r="AT206" s="171" t="s">
        <v>123</v>
      </c>
      <c r="AU206" s="171" t="s">
        <v>81</v>
      </c>
      <c r="AY206" s="3" t="s">
        <v>120</v>
      </c>
      <c r="BE206" s="172" t="n">
        <f aca="false">IF(N206="základní",J206,0)</f>
        <v>0</v>
      </c>
      <c r="BF206" s="172" t="n">
        <f aca="false">IF(N206="snížená",J206,0)</f>
        <v>0</v>
      </c>
      <c r="BG206" s="172" t="n">
        <f aca="false">IF(N206="zákl. přenesená",J206,0)</f>
        <v>0</v>
      </c>
      <c r="BH206" s="172" t="n">
        <f aca="false">IF(N206="sníž. přenesená",J206,0)</f>
        <v>0</v>
      </c>
      <c r="BI206" s="172" t="n">
        <f aca="false">IF(N206="nulová",J206,0)</f>
        <v>0</v>
      </c>
      <c r="BJ206" s="3" t="s">
        <v>79</v>
      </c>
      <c r="BK206" s="172" t="n">
        <f aca="false">ROUND(I206*H206,2)</f>
        <v>0</v>
      </c>
      <c r="BL206" s="3" t="s">
        <v>164</v>
      </c>
      <c r="BM206" s="171" t="s">
        <v>339</v>
      </c>
    </row>
    <row r="207" s="145" customFormat="true" ht="22.8" hidden="false" customHeight="true" outlineLevel="0" collapsed="false">
      <c r="B207" s="146"/>
      <c r="D207" s="147" t="s">
        <v>73</v>
      </c>
      <c r="E207" s="157" t="s">
        <v>340</v>
      </c>
      <c r="F207" s="157" t="s">
        <v>341</v>
      </c>
      <c r="I207" s="149"/>
      <c r="J207" s="158" t="n">
        <f aca="false">BK207</f>
        <v>0</v>
      </c>
      <c r="L207" s="146"/>
      <c r="M207" s="151"/>
      <c r="N207" s="152"/>
      <c r="O207" s="152"/>
      <c r="P207" s="153" t="n">
        <f aca="false">SUM(P208:P222)</f>
        <v>0</v>
      </c>
      <c r="Q207" s="152"/>
      <c r="R207" s="153" t="n">
        <f aca="false">SUM(R208:R222)</f>
        <v>0.7301725</v>
      </c>
      <c r="S207" s="152"/>
      <c r="T207" s="154" t="n">
        <f aca="false">SUM(T208:T222)</f>
        <v>0.33375</v>
      </c>
      <c r="AR207" s="147" t="s">
        <v>81</v>
      </c>
      <c r="AT207" s="155" t="s">
        <v>73</v>
      </c>
      <c r="AU207" s="155" t="s">
        <v>79</v>
      </c>
      <c r="AY207" s="147" t="s">
        <v>120</v>
      </c>
      <c r="BK207" s="156" t="n">
        <f aca="false">SUM(BK208:BK222)</f>
        <v>0</v>
      </c>
    </row>
    <row r="208" s="27" customFormat="true" ht="24.15" hidden="false" customHeight="true" outlineLevel="0" collapsed="false">
      <c r="A208" s="22"/>
      <c r="B208" s="159"/>
      <c r="C208" s="160" t="s">
        <v>342</v>
      </c>
      <c r="D208" s="160" t="s">
        <v>123</v>
      </c>
      <c r="E208" s="161" t="s">
        <v>343</v>
      </c>
      <c r="F208" s="162" t="s">
        <v>344</v>
      </c>
      <c r="G208" s="163" t="s">
        <v>126</v>
      </c>
      <c r="H208" s="164" t="n">
        <v>66.75</v>
      </c>
      <c r="I208" s="165"/>
      <c r="J208" s="166" t="n">
        <f aca="false">ROUND(I208*H208,2)</f>
        <v>0</v>
      </c>
      <c r="K208" s="162" t="s">
        <v>127</v>
      </c>
      <c r="L208" s="23"/>
      <c r="M208" s="167"/>
      <c r="N208" s="168" t="s">
        <v>39</v>
      </c>
      <c r="O208" s="60"/>
      <c r="P208" s="169" t="n">
        <f aca="false">O208*H208</f>
        <v>0</v>
      </c>
      <c r="Q208" s="169" t="n">
        <v>0</v>
      </c>
      <c r="R208" s="169" t="n">
        <f aca="false">Q208*H208</f>
        <v>0</v>
      </c>
      <c r="S208" s="169" t="n">
        <v>0</v>
      </c>
      <c r="T208" s="170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164</v>
      </c>
      <c r="AT208" s="171" t="s">
        <v>123</v>
      </c>
      <c r="AU208" s="171" t="s">
        <v>81</v>
      </c>
      <c r="AY208" s="3" t="s">
        <v>120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79</v>
      </c>
      <c r="BK208" s="172" t="n">
        <f aca="false">ROUND(I208*H208,2)</f>
        <v>0</v>
      </c>
      <c r="BL208" s="3" t="s">
        <v>164</v>
      </c>
      <c r="BM208" s="171" t="s">
        <v>345</v>
      </c>
    </row>
    <row r="209" s="173" customFormat="true" ht="12.8" hidden="false" customHeight="false" outlineLevel="0" collapsed="false">
      <c r="B209" s="174"/>
      <c r="D209" s="175" t="s">
        <v>130</v>
      </c>
      <c r="E209" s="176"/>
      <c r="F209" s="177" t="s">
        <v>166</v>
      </c>
      <c r="H209" s="178" t="n">
        <v>66.75</v>
      </c>
      <c r="I209" s="179"/>
      <c r="L209" s="174"/>
      <c r="M209" s="180"/>
      <c r="N209" s="181"/>
      <c r="O209" s="181"/>
      <c r="P209" s="181"/>
      <c r="Q209" s="181"/>
      <c r="R209" s="181"/>
      <c r="S209" s="181"/>
      <c r="T209" s="182"/>
      <c r="AT209" s="176" t="s">
        <v>130</v>
      </c>
      <c r="AU209" s="176" t="s">
        <v>81</v>
      </c>
      <c r="AV209" s="173" t="s">
        <v>81</v>
      </c>
      <c r="AW209" s="173" t="s">
        <v>31</v>
      </c>
      <c r="AX209" s="173" t="s">
        <v>79</v>
      </c>
      <c r="AY209" s="176" t="s">
        <v>120</v>
      </c>
    </row>
    <row r="210" s="27" customFormat="true" ht="16.5" hidden="false" customHeight="true" outlineLevel="0" collapsed="false">
      <c r="A210" s="22"/>
      <c r="B210" s="159"/>
      <c r="C210" s="160" t="s">
        <v>346</v>
      </c>
      <c r="D210" s="160" t="s">
        <v>123</v>
      </c>
      <c r="E210" s="161" t="s">
        <v>347</v>
      </c>
      <c r="F210" s="162" t="s">
        <v>348</v>
      </c>
      <c r="G210" s="163" t="s">
        <v>126</v>
      </c>
      <c r="H210" s="164" t="n">
        <v>66.75</v>
      </c>
      <c r="I210" s="165"/>
      <c r="J210" s="166" t="n">
        <f aca="false">ROUND(I210*H210,2)</f>
        <v>0</v>
      </c>
      <c r="K210" s="162" t="s">
        <v>127</v>
      </c>
      <c r="L210" s="23"/>
      <c r="M210" s="167"/>
      <c r="N210" s="168" t="s">
        <v>39</v>
      </c>
      <c r="O210" s="60"/>
      <c r="P210" s="169" t="n">
        <f aca="false">O210*H210</f>
        <v>0</v>
      </c>
      <c r="Q210" s="169" t="n">
        <v>0</v>
      </c>
      <c r="R210" s="169" t="n">
        <f aca="false">Q210*H210</f>
        <v>0</v>
      </c>
      <c r="S210" s="169" t="n">
        <v>0</v>
      </c>
      <c r="T210" s="170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164</v>
      </c>
      <c r="AT210" s="171" t="s">
        <v>123</v>
      </c>
      <c r="AU210" s="171" t="s">
        <v>81</v>
      </c>
      <c r="AY210" s="3" t="s">
        <v>120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79</v>
      </c>
      <c r="BK210" s="172" t="n">
        <f aca="false">ROUND(I210*H210,2)</f>
        <v>0</v>
      </c>
      <c r="BL210" s="3" t="s">
        <v>164</v>
      </c>
      <c r="BM210" s="171" t="s">
        <v>349</v>
      </c>
    </row>
    <row r="211" s="27" customFormat="true" ht="24.15" hidden="false" customHeight="true" outlineLevel="0" collapsed="false">
      <c r="A211" s="22"/>
      <c r="B211" s="159"/>
      <c r="C211" s="160" t="s">
        <v>350</v>
      </c>
      <c r="D211" s="160" t="s">
        <v>123</v>
      </c>
      <c r="E211" s="161" t="s">
        <v>351</v>
      </c>
      <c r="F211" s="162" t="s">
        <v>352</v>
      </c>
      <c r="G211" s="163" t="s">
        <v>126</v>
      </c>
      <c r="H211" s="164" t="n">
        <v>66.75</v>
      </c>
      <c r="I211" s="165"/>
      <c r="J211" s="166" t="n">
        <f aca="false">ROUND(I211*H211,2)</f>
        <v>0</v>
      </c>
      <c r="K211" s="162" t="s">
        <v>127</v>
      </c>
      <c r="L211" s="23"/>
      <c r="M211" s="167"/>
      <c r="N211" s="168" t="s">
        <v>39</v>
      </c>
      <c r="O211" s="60"/>
      <c r="P211" s="169" t="n">
        <f aca="false">O211*H211</f>
        <v>0</v>
      </c>
      <c r="Q211" s="169" t="n">
        <v>3E-005</v>
      </c>
      <c r="R211" s="169" t="n">
        <f aca="false">Q211*H211</f>
        <v>0.0020025</v>
      </c>
      <c r="S211" s="169" t="n">
        <v>0</v>
      </c>
      <c r="T211" s="170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164</v>
      </c>
      <c r="AT211" s="171" t="s">
        <v>123</v>
      </c>
      <c r="AU211" s="171" t="s">
        <v>81</v>
      </c>
      <c r="AY211" s="3" t="s">
        <v>120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79</v>
      </c>
      <c r="BK211" s="172" t="n">
        <f aca="false">ROUND(I211*H211,2)</f>
        <v>0</v>
      </c>
      <c r="BL211" s="3" t="s">
        <v>164</v>
      </c>
      <c r="BM211" s="171" t="s">
        <v>353</v>
      </c>
    </row>
    <row r="212" s="27" customFormat="true" ht="24.15" hidden="false" customHeight="true" outlineLevel="0" collapsed="false">
      <c r="A212" s="22"/>
      <c r="B212" s="159"/>
      <c r="C212" s="160" t="s">
        <v>354</v>
      </c>
      <c r="D212" s="160" t="s">
        <v>123</v>
      </c>
      <c r="E212" s="161" t="s">
        <v>355</v>
      </c>
      <c r="F212" s="162" t="s">
        <v>356</v>
      </c>
      <c r="G212" s="163" t="s">
        <v>126</v>
      </c>
      <c r="H212" s="164" t="n">
        <v>66.75</v>
      </c>
      <c r="I212" s="165"/>
      <c r="J212" s="166" t="n">
        <f aca="false">ROUND(I212*H212,2)</f>
        <v>0</v>
      </c>
      <c r="K212" s="162" t="s">
        <v>127</v>
      </c>
      <c r="L212" s="23"/>
      <c r="M212" s="167"/>
      <c r="N212" s="168" t="s">
        <v>39</v>
      </c>
      <c r="O212" s="60"/>
      <c r="P212" s="169" t="n">
        <f aca="false">O212*H212</f>
        <v>0</v>
      </c>
      <c r="Q212" s="169" t="n">
        <v>0.00012</v>
      </c>
      <c r="R212" s="169" t="n">
        <f aca="false">Q212*H212</f>
        <v>0.00801</v>
      </c>
      <c r="S212" s="169" t="n">
        <v>0</v>
      </c>
      <c r="T212" s="170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1" t="s">
        <v>164</v>
      </c>
      <c r="AT212" s="171" t="s">
        <v>123</v>
      </c>
      <c r="AU212" s="171" t="s">
        <v>81</v>
      </c>
      <c r="AY212" s="3" t="s">
        <v>120</v>
      </c>
      <c r="BE212" s="172" t="n">
        <f aca="false">IF(N212="základní",J212,0)</f>
        <v>0</v>
      </c>
      <c r="BF212" s="172" t="n">
        <f aca="false">IF(N212="snížená",J212,0)</f>
        <v>0</v>
      </c>
      <c r="BG212" s="172" t="n">
        <f aca="false">IF(N212="zákl. přenesená",J212,0)</f>
        <v>0</v>
      </c>
      <c r="BH212" s="172" t="n">
        <f aca="false">IF(N212="sníž. přenesená",J212,0)</f>
        <v>0</v>
      </c>
      <c r="BI212" s="172" t="n">
        <f aca="false">IF(N212="nulová",J212,0)</f>
        <v>0</v>
      </c>
      <c r="BJ212" s="3" t="s">
        <v>79</v>
      </c>
      <c r="BK212" s="172" t="n">
        <f aca="false">ROUND(I212*H212,2)</f>
        <v>0</v>
      </c>
      <c r="BL212" s="3" t="s">
        <v>164</v>
      </c>
      <c r="BM212" s="171" t="s">
        <v>357</v>
      </c>
    </row>
    <row r="213" s="27" customFormat="true" ht="33" hidden="false" customHeight="true" outlineLevel="0" collapsed="false">
      <c r="A213" s="22"/>
      <c r="B213" s="159"/>
      <c r="C213" s="160" t="s">
        <v>358</v>
      </c>
      <c r="D213" s="160" t="s">
        <v>123</v>
      </c>
      <c r="E213" s="161" t="s">
        <v>359</v>
      </c>
      <c r="F213" s="162" t="s">
        <v>360</v>
      </c>
      <c r="G213" s="163" t="s">
        <v>126</v>
      </c>
      <c r="H213" s="164" t="n">
        <v>66.75</v>
      </c>
      <c r="I213" s="165"/>
      <c r="J213" s="166" t="n">
        <f aca="false">ROUND(I213*H213,2)</f>
        <v>0</v>
      </c>
      <c r="K213" s="162" t="s">
        <v>127</v>
      </c>
      <c r="L213" s="23"/>
      <c r="M213" s="167"/>
      <c r="N213" s="168" t="s">
        <v>39</v>
      </c>
      <c r="O213" s="60"/>
      <c r="P213" s="169" t="n">
        <f aca="false">O213*H213</f>
        <v>0</v>
      </c>
      <c r="Q213" s="169" t="n">
        <v>0.00758</v>
      </c>
      <c r="R213" s="169" t="n">
        <f aca="false">Q213*H213</f>
        <v>0.505965</v>
      </c>
      <c r="S213" s="169" t="n">
        <v>0</v>
      </c>
      <c r="T213" s="170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164</v>
      </c>
      <c r="AT213" s="171" t="s">
        <v>123</v>
      </c>
      <c r="AU213" s="171" t="s">
        <v>81</v>
      </c>
      <c r="AY213" s="3" t="s">
        <v>120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79</v>
      </c>
      <c r="BK213" s="172" t="n">
        <f aca="false">ROUND(I213*H213,2)</f>
        <v>0</v>
      </c>
      <c r="BL213" s="3" t="s">
        <v>164</v>
      </c>
      <c r="BM213" s="171" t="s">
        <v>361</v>
      </c>
    </row>
    <row r="214" s="27" customFormat="true" ht="24.15" hidden="false" customHeight="true" outlineLevel="0" collapsed="false">
      <c r="A214" s="22"/>
      <c r="B214" s="159"/>
      <c r="C214" s="160" t="s">
        <v>362</v>
      </c>
      <c r="D214" s="160" t="s">
        <v>123</v>
      </c>
      <c r="E214" s="161" t="s">
        <v>363</v>
      </c>
      <c r="F214" s="162" t="s">
        <v>364</v>
      </c>
      <c r="G214" s="163" t="s">
        <v>126</v>
      </c>
      <c r="H214" s="164" t="n">
        <v>133.5</v>
      </c>
      <c r="I214" s="165"/>
      <c r="J214" s="166" t="n">
        <f aca="false">ROUND(I214*H214,2)</f>
        <v>0</v>
      </c>
      <c r="K214" s="162" t="s">
        <v>127</v>
      </c>
      <c r="L214" s="23"/>
      <c r="M214" s="167"/>
      <c r="N214" s="168" t="s">
        <v>39</v>
      </c>
      <c r="O214" s="60"/>
      <c r="P214" s="169" t="n">
        <f aca="false">O214*H214</f>
        <v>0</v>
      </c>
      <c r="Q214" s="169" t="n">
        <v>0</v>
      </c>
      <c r="R214" s="169" t="n">
        <f aca="false">Q214*H214</f>
        <v>0</v>
      </c>
      <c r="S214" s="169" t="n">
        <v>0.0025</v>
      </c>
      <c r="T214" s="170" t="n">
        <f aca="false">S214*H214</f>
        <v>0.33375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1" t="s">
        <v>164</v>
      </c>
      <c r="AT214" s="171" t="s">
        <v>123</v>
      </c>
      <c r="AU214" s="171" t="s">
        <v>81</v>
      </c>
      <c r="AY214" s="3" t="s">
        <v>120</v>
      </c>
      <c r="BE214" s="172" t="n">
        <f aca="false">IF(N214="základní",J214,0)</f>
        <v>0</v>
      </c>
      <c r="BF214" s="172" t="n">
        <f aca="false">IF(N214="snížená",J214,0)</f>
        <v>0</v>
      </c>
      <c r="BG214" s="172" t="n">
        <f aca="false">IF(N214="zákl. přenesená",J214,0)</f>
        <v>0</v>
      </c>
      <c r="BH214" s="172" t="n">
        <f aca="false">IF(N214="sníž. přenesená",J214,0)</f>
        <v>0</v>
      </c>
      <c r="BI214" s="172" t="n">
        <f aca="false">IF(N214="nulová",J214,0)</f>
        <v>0</v>
      </c>
      <c r="BJ214" s="3" t="s">
        <v>79</v>
      </c>
      <c r="BK214" s="172" t="n">
        <f aca="false">ROUND(I214*H214,2)</f>
        <v>0</v>
      </c>
      <c r="BL214" s="3" t="s">
        <v>164</v>
      </c>
      <c r="BM214" s="171" t="s">
        <v>365</v>
      </c>
    </row>
    <row r="215" s="173" customFormat="true" ht="12.8" hidden="false" customHeight="false" outlineLevel="0" collapsed="false">
      <c r="B215" s="174"/>
      <c r="D215" s="175" t="s">
        <v>130</v>
      </c>
      <c r="E215" s="176"/>
      <c r="F215" s="177" t="s">
        <v>366</v>
      </c>
      <c r="H215" s="178" t="n">
        <v>133.5</v>
      </c>
      <c r="I215" s="179"/>
      <c r="L215" s="174"/>
      <c r="M215" s="180"/>
      <c r="N215" s="181"/>
      <c r="O215" s="181"/>
      <c r="P215" s="181"/>
      <c r="Q215" s="181"/>
      <c r="R215" s="181"/>
      <c r="S215" s="181"/>
      <c r="T215" s="182"/>
      <c r="AT215" s="176" t="s">
        <v>130</v>
      </c>
      <c r="AU215" s="176" t="s">
        <v>81</v>
      </c>
      <c r="AV215" s="173" t="s">
        <v>81</v>
      </c>
      <c r="AW215" s="173" t="s">
        <v>31</v>
      </c>
      <c r="AX215" s="173" t="s">
        <v>79</v>
      </c>
      <c r="AY215" s="176" t="s">
        <v>120</v>
      </c>
    </row>
    <row r="216" s="27" customFormat="true" ht="16.5" hidden="false" customHeight="true" outlineLevel="0" collapsed="false">
      <c r="A216" s="22"/>
      <c r="B216" s="159"/>
      <c r="C216" s="160" t="s">
        <v>367</v>
      </c>
      <c r="D216" s="160" t="s">
        <v>123</v>
      </c>
      <c r="E216" s="161" t="s">
        <v>368</v>
      </c>
      <c r="F216" s="162" t="s">
        <v>369</v>
      </c>
      <c r="G216" s="163" t="s">
        <v>126</v>
      </c>
      <c r="H216" s="164" t="n">
        <v>66.75</v>
      </c>
      <c r="I216" s="165"/>
      <c r="J216" s="166" t="n">
        <f aca="false">ROUND(I216*H216,2)</f>
        <v>0</v>
      </c>
      <c r="K216" s="162" t="s">
        <v>127</v>
      </c>
      <c r="L216" s="23"/>
      <c r="M216" s="167"/>
      <c r="N216" s="168" t="s">
        <v>39</v>
      </c>
      <c r="O216" s="60"/>
      <c r="P216" s="169" t="n">
        <f aca="false">O216*H216</f>
        <v>0</v>
      </c>
      <c r="Q216" s="169" t="n">
        <v>0.0003</v>
      </c>
      <c r="R216" s="169" t="n">
        <f aca="false">Q216*H216</f>
        <v>0.020025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164</v>
      </c>
      <c r="AT216" s="171" t="s">
        <v>123</v>
      </c>
      <c r="AU216" s="171" t="s">
        <v>81</v>
      </c>
      <c r="AY216" s="3" t="s">
        <v>120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79</v>
      </c>
      <c r="BK216" s="172" t="n">
        <f aca="false">ROUND(I216*H216,2)</f>
        <v>0</v>
      </c>
      <c r="BL216" s="3" t="s">
        <v>164</v>
      </c>
      <c r="BM216" s="171" t="s">
        <v>370</v>
      </c>
    </row>
    <row r="217" s="27" customFormat="true" ht="24.15" hidden="false" customHeight="true" outlineLevel="0" collapsed="false">
      <c r="A217" s="22"/>
      <c r="B217" s="159"/>
      <c r="C217" s="192" t="s">
        <v>371</v>
      </c>
      <c r="D217" s="192" t="s">
        <v>243</v>
      </c>
      <c r="E217" s="193" t="s">
        <v>372</v>
      </c>
      <c r="F217" s="194" t="s">
        <v>373</v>
      </c>
      <c r="G217" s="195" t="s">
        <v>126</v>
      </c>
      <c r="H217" s="196" t="n">
        <v>73.425</v>
      </c>
      <c r="I217" s="197"/>
      <c r="J217" s="198" t="n">
        <f aca="false">ROUND(I217*H217,2)</f>
        <v>0</v>
      </c>
      <c r="K217" s="194" t="s">
        <v>127</v>
      </c>
      <c r="L217" s="199"/>
      <c r="M217" s="200"/>
      <c r="N217" s="201" t="s">
        <v>39</v>
      </c>
      <c r="O217" s="60"/>
      <c r="P217" s="169" t="n">
        <f aca="false">O217*H217</f>
        <v>0</v>
      </c>
      <c r="Q217" s="169" t="n">
        <v>0.00264</v>
      </c>
      <c r="R217" s="169" t="n">
        <f aca="false">Q217*H217</f>
        <v>0.193842</v>
      </c>
      <c r="S217" s="169" t="n">
        <v>0</v>
      </c>
      <c r="T217" s="170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246</v>
      </c>
      <c r="AT217" s="171" t="s">
        <v>243</v>
      </c>
      <c r="AU217" s="171" t="s">
        <v>81</v>
      </c>
      <c r="AY217" s="3" t="s">
        <v>120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79</v>
      </c>
      <c r="BK217" s="172" t="n">
        <f aca="false">ROUND(I217*H217,2)</f>
        <v>0</v>
      </c>
      <c r="BL217" s="3" t="s">
        <v>164</v>
      </c>
      <c r="BM217" s="171" t="s">
        <v>374</v>
      </c>
    </row>
    <row r="218" s="173" customFormat="true" ht="12.8" hidden="false" customHeight="false" outlineLevel="0" collapsed="false">
      <c r="B218" s="174"/>
      <c r="D218" s="175" t="s">
        <v>130</v>
      </c>
      <c r="F218" s="177" t="s">
        <v>375</v>
      </c>
      <c r="H218" s="178" t="n">
        <v>73.425</v>
      </c>
      <c r="I218" s="179"/>
      <c r="L218" s="174"/>
      <c r="M218" s="180"/>
      <c r="N218" s="181"/>
      <c r="O218" s="181"/>
      <c r="P218" s="181"/>
      <c r="Q218" s="181"/>
      <c r="R218" s="181"/>
      <c r="S218" s="181"/>
      <c r="T218" s="182"/>
      <c r="AT218" s="176" t="s">
        <v>130</v>
      </c>
      <c r="AU218" s="176" t="s">
        <v>81</v>
      </c>
      <c r="AV218" s="173" t="s">
        <v>81</v>
      </c>
      <c r="AW218" s="173" t="s">
        <v>2</v>
      </c>
      <c r="AX218" s="173" t="s">
        <v>79</v>
      </c>
      <c r="AY218" s="176" t="s">
        <v>120</v>
      </c>
    </row>
    <row r="219" s="27" customFormat="true" ht="24.15" hidden="false" customHeight="true" outlineLevel="0" collapsed="false">
      <c r="A219" s="22"/>
      <c r="B219" s="159"/>
      <c r="C219" s="160" t="s">
        <v>376</v>
      </c>
      <c r="D219" s="160" t="s">
        <v>123</v>
      </c>
      <c r="E219" s="161" t="s">
        <v>377</v>
      </c>
      <c r="F219" s="162" t="s">
        <v>378</v>
      </c>
      <c r="G219" s="163" t="s">
        <v>379</v>
      </c>
      <c r="H219" s="164" t="n">
        <v>66.75</v>
      </c>
      <c r="I219" s="165"/>
      <c r="J219" s="166" t="n">
        <f aca="false">ROUND(I219*H219,2)</f>
        <v>0</v>
      </c>
      <c r="K219" s="162"/>
      <c r="L219" s="23"/>
      <c r="M219" s="167"/>
      <c r="N219" s="168" t="s">
        <v>39</v>
      </c>
      <c r="O219" s="60"/>
      <c r="P219" s="169" t="n">
        <f aca="false">O219*H219</f>
        <v>0</v>
      </c>
      <c r="Q219" s="169" t="n">
        <v>0</v>
      </c>
      <c r="R219" s="169" t="n">
        <f aca="false">Q219*H219</f>
        <v>0</v>
      </c>
      <c r="S219" s="169" t="n">
        <v>0</v>
      </c>
      <c r="T219" s="170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1" t="s">
        <v>164</v>
      </c>
      <c r="AT219" s="171" t="s">
        <v>123</v>
      </c>
      <c r="AU219" s="171" t="s">
        <v>81</v>
      </c>
      <c r="AY219" s="3" t="s">
        <v>120</v>
      </c>
      <c r="BE219" s="172" t="n">
        <f aca="false">IF(N219="základní",J219,0)</f>
        <v>0</v>
      </c>
      <c r="BF219" s="172" t="n">
        <f aca="false">IF(N219="snížená",J219,0)</f>
        <v>0</v>
      </c>
      <c r="BG219" s="172" t="n">
        <f aca="false">IF(N219="zákl. přenesená",J219,0)</f>
        <v>0</v>
      </c>
      <c r="BH219" s="172" t="n">
        <f aca="false">IF(N219="sníž. přenesená",J219,0)</f>
        <v>0</v>
      </c>
      <c r="BI219" s="172" t="n">
        <f aca="false">IF(N219="nulová",J219,0)</f>
        <v>0</v>
      </c>
      <c r="BJ219" s="3" t="s">
        <v>79</v>
      </c>
      <c r="BK219" s="172" t="n">
        <f aca="false">ROUND(I219*H219,2)</f>
        <v>0</v>
      </c>
      <c r="BL219" s="3" t="s">
        <v>164</v>
      </c>
      <c r="BM219" s="171" t="s">
        <v>380</v>
      </c>
    </row>
    <row r="220" s="27" customFormat="true" ht="16.5" hidden="false" customHeight="true" outlineLevel="0" collapsed="false">
      <c r="A220" s="22"/>
      <c r="B220" s="159"/>
      <c r="C220" s="160" t="s">
        <v>381</v>
      </c>
      <c r="D220" s="160" t="s">
        <v>123</v>
      </c>
      <c r="E220" s="161" t="s">
        <v>382</v>
      </c>
      <c r="F220" s="162" t="s">
        <v>383</v>
      </c>
      <c r="G220" s="163" t="s">
        <v>379</v>
      </c>
      <c r="H220" s="164" t="n">
        <v>32.8</v>
      </c>
      <c r="I220" s="165"/>
      <c r="J220" s="166" t="n">
        <f aca="false">ROUND(I220*H220,2)</f>
        <v>0</v>
      </c>
      <c r="K220" s="162"/>
      <c r="L220" s="23"/>
      <c r="M220" s="167"/>
      <c r="N220" s="168" t="s">
        <v>39</v>
      </c>
      <c r="O220" s="60"/>
      <c r="P220" s="169" t="n">
        <f aca="false">O220*H220</f>
        <v>0</v>
      </c>
      <c r="Q220" s="169" t="n">
        <v>1E-005</v>
      </c>
      <c r="R220" s="169" t="n">
        <f aca="false">Q220*H220</f>
        <v>0.000328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164</v>
      </c>
      <c r="AT220" s="171" t="s">
        <v>123</v>
      </c>
      <c r="AU220" s="171" t="s">
        <v>81</v>
      </c>
      <c r="AY220" s="3" t="s">
        <v>120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79</v>
      </c>
      <c r="BK220" s="172" t="n">
        <f aca="false">ROUND(I220*H220,2)</f>
        <v>0</v>
      </c>
      <c r="BL220" s="3" t="s">
        <v>164</v>
      </c>
      <c r="BM220" s="171" t="s">
        <v>384</v>
      </c>
    </row>
    <row r="221" s="173" customFormat="true" ht="12.8" hidden="false" customHeight="false" outlineLevel="0" collapsed="false">
      <c r="B221" s="174"/>
      <c r="D221" s="175" t="s">
        <v>130</v>
      </c>
      <c r="E221" s="176"/>
      <c r="F221" s="177" t="s">
        <v>385</v>
      </c>
      <c r="H221" s="178" t="n">
        <v>32.8</v>
      </c>
      <c r="I221" s="179"/>
      <c r="L221" s="174"/>
      <c r="M221" s="180"/>
      <c r="N221" s="181"/>
      <c r="O221" s="181"/>
      <c r="P221" s="181"/>
      <c r="Q221" s="181"/>
      <c r="R221" s="181"/>
      <c r="S221" s="181"/>
      <c r="T221" s="182"/>
      <c r="AT221" s="176" t="s">
        <v>130</v>
      </c>
      <c r="AU221" s="176" t="s">
        <v>81</v>
      </c>
      <c r="AV221" s="173" t="s">
        <v>81</v>
      </c>
      <c r="AW221" s="173" t="s">
        <v>31</v>
      </c>
      <c r="AX221" s="173" t="s">
        <v>79</v>
      </c>
      <c r="AY221" s="176" t="s">
        <v>120</v>
      </c>
    </row>
    <row r="222" s="27" customFormat="true" ht="24.15" hidden="false" customHeight="true" outlineLevel="0" collapsed="false">
      <c r="A222" s="22"/>
      <c r="B222" s="159"/>
      <c r="C222" s="160" t="s">
        <v>386</v>
      </c>
      <c r="D222" s="160" t="s">
        <v>123</v>
      </c>
      <c r="E222" s="161" t="s">
        <v>387</v>
      </c>
      <c r="F222" s="162" t="s">
        <v>388</v>
      </c>
      <c r="G222" s="163" t="s">
        <v>267</v>
      </c>
      <c r="H222" s="202"/>
      <c r="I222" s="165"/>
      <c r="J222" s="166" t="n">
        <f aca="false">ROUND(I222*H222,2)</f>
        <v>0</v>
      </c>
      <c r="K222" s="162" t="s">
        <v>127</v>
      </c>
      <c r="L222" s="23"/>
      <c r="M222" s="167"/>
      <c r="N222" s="168" t="s">
        <v>39</v>
      </c>
      <c r="O222" s="60"/>
      <c r="P222" s="169" t="n">
        <f aca="false">O222*H222</f>
        <v>0</v>
      </c>
      <c r="Q222" s="169" t="n">
        <v>0</v>
      </c>
      <c r="R222" s="169" t="n">
        <f aca="false">Q222*H222</f>
        <v>0</v>
      </c>
      <c r="S222" s="169" t="n">
        <v>0</v>
      </c>
      <c r="T222" s="170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1" t="s">
        <v>164</v>
      </c>
      <c r="AT222" s="171" t="s">
        <v>123</v>
      </c>
      <c r="AU222" s="171" t="s">
        <v>81</v>
      </c>
      <c r="AY222" s="3" t="s">
        <v>120</v>
      </c>
      <c r="BE222" s="172" t="n">
        <f aca="false">IF(N222="základní",J222,0)</f>
        <v>0</v>
      </c>
      <c r="BF222" s="172" t="n">
        <f aca="false">IF(N222="snížená",J222,0)</f>
        <v>0</v>
      </c>
      <c r="BG222" s="172" t="n">
        <f aca="false">IF(N222="zákl. přenesená",J222,0)</f>
        <v>0</v>
      </c>
      <c r="BH222" s="172" t="n">
        <f aca="false">IF(N222="sníž. přenesená",J222,0)</f>
        <v>0</v>
      </c>
      <c r="BI222" s="172" t="n">
        <f aca="false">IF(N222="nulová",J222,0)</f>
        <v>0</v>
      </c>
      <c r="BJ222" s="3" t="s">
        <v>79</v>
      </c>
      <c r="BK222" s="172" t="n">
        <f aca="false">ROUND(I222*H222,2)</f>
        <v>0</v>
      </c>
      <c r="BL222" s="3" t="s">
        <v>164</v>
      </c>
      <c r="BM222" s="171" t="s">
        <v>389</v>
      </c>
    </row>
    <row r="223" s="145" customFormat="true" ht="22.8" hidden="false" customHeight="true" outlineLevel="0" collapsed="false">
      <c r="B223" s="146"/>
      <c r="D223" s="147" t="s">
        <v>73</v>
      </c>
      <c r="E223" s="157" t="s">
        <v>390</v>
      </c>
      <c r="F223" s="157" t="s">
        <v>391</v>
      </c>
      <c r="I223" s="149"/>
      <c r="J223" s="158" t="n">
        <f aca="false">BK223</f>
        <v>0</v>
      </c>
      <c r="L223" s="146"/>
      <c r="M223" s="151"/>
      <c r="N223" s="152"/>
      <c r="O223" s="152"/>
      <c r="P223" s="153" t="n">
        <f aca="false">SUM(P224:P236)</f>
        <v>0</v>
      </c>
      <c r="Q223" s="152"/>
      <c r="R223" s="153" t="n">
        <f aca="false">SUM(R224:R236)</f>
        <v>0.08121958</v>
      </c>
      <c r="S223" s="152"/>
      <c r="T223" s="154" t="n">
        <f aca="false">SUM(T224:T236)</f>
        <v>0</v>
      </c>
      <c r="AR223" s="147" t="s">
        <v>81</v>
      </c>
      <c r="AT223" s="155" t="s">
        <v>73</v>
      </c>
      <c r="AU223" s="155" t="s">
        <v>79</v>
      </c>
      <c r="AY223" s="147" t="s">
        <v>120</v>
      </c>
      <c r="BK223" s="156" t="n">
        <f aca="false">SUM(BK224:BK236)</f>
        <v>0</v>
      </c>
    </row>
    <row r="224" s="27" customFormat="true" ht="16.5" hidden="false" customHeight="true" outlineLevel="0" collapsed="false">
      <c r="A224" s="22"/>
      <c r="B224" s="159"/>
      <c r="C224" s="160" t="s">
        <v>392</v>
      </c>
      <c r="D224" s="160" t="s">
        <v>123</v>
      </c>
      <c r="E224" s="161" t="s">
        <v>393</v>
      </c>
      <c r="F224" s="162" t="s">
        <v>394</v>
      </c>
      <c r="G224" s="163" t="s">
        <v>126</v>
      </c>
      <c r="H224" s="164" t="n">
        <v>2.25</v>
      </c>
      <c r="I224" s="165"/>
      <c r="J224" s="166" t="n">
        <f aca="false">ROUND(I224*H224,2)</f>
        <v>0</v>
      </c>
      <c r="K224" s="162" t="s">
        <v>127</v>
      </c>
      <c r="L224" s="23"/>
      <c r="M224" s="167"/>
      <c r="N224" s="168" t="s">
        <v>39</v>
      </c>
      <c r="O224" s="60"/>
      <c r="P224" s="169" t="n">
        <f aca="false">O224*H224</f>
        <v>0</v>
      </c>
      <c r="Q224" s="169" t="n">
        <v>0.0003</v>
      </c>
      <c r="R224" s="169" t="n">
        <f aca="false">Q224*H224</f>
        <v>0.000675</v>
      </c>
      <c r="S224" s="169" t="n">
        <v>0</v>
      </c>
      <c r="T224" s="170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164</v>
      </c>
      <c r="AT224" s="171" t="s">
        <v>123</v>
      </c>
      <c r="AU224" s="171" t="s">
        <v>81</v>
      </c>
      <c r="AY224" s="3" t="s">
        <v>120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79</v>
      </c>
      <c r="BK224" s="172" t="n">
        <f aca="false">ROUND(I224*H224,2)</f>
        <v>0</v>
      </c>
      <c r="BL224" s="3" t="s">
        <v>164</v>
      </c>
      <c r="BM224" s="171" t="s">
        <v>395</v>
      </c>
    </row>
    <row r="225" s="173" customFormat="true" ht="12.8" hidden="false" customHeight="false" outlineLevel="0" collapsed="false">
      <c r="B225" s="174"/>
      <c r="D225" s="175" t="s">
        <v>130</v>
      </c>
      <c r="E225" s="176"/>
      <c r="F225" s="177" t="s">
        <v>396</v>
      </c>
      <c r="H225" s="178" t="n">
        <v>2.25</v>
      </c>
      <c r="I225" s="179"/>
      <c r="L225" s="174"/>
      <c r="M225" s="180"/>
      <c r="N225" s="181"/>
      <c r="O225" s="181"/>
      <c r="P225" s="181"/>
      <c r="Q225" s="181"/>
      <c r="R225" s="181"/>
      <c r="S225" s="181"/>
      <c r="T225" s="182"/>
      <c r="AT225" s="176" t="s">
        <v>130</v>
      </c>
      <c r="AU225" s="176" t="s">
        <v>81</v>
      </c>
      <c r="AV225" s="173" t="s">
        <v>81</v>
      </c>
      <c r="AW225" s="173" t="s">
        <v>31</v>
      </c>
      <c r="AX225" s="173" t="s">
        <v>79</v>
      </c>
      <c r="AY225" s="176" t="s">
        <v>120</v>
      </c>
    </row>
    <row r="226" s="27" customFormat="true" ht="24.15" hidden="false" customHeight="true" outlineLevel="0" collapsed="false">
      <c r="A226" s="22"/>
      <c r="B226" s="159"/>
      <c r="C226" s="160" t="s">
        <v>397</v>
      </c>
      <c r="D226" s="160" t="s">
        <v>123</v>
      </c>
      <c r="E226" s="161" t="s">
        <v>398</v>
      </c>
      <c r="F226" s="162" t="s">
        <v>399</v>
      </c>
      <c r="G226" s="163" t="s">
        <v>126</v>
      </c>
      <c r="H226" s="164" t="n">
        <v>2.25</v>
      </c>
      <c r="I226" s="165"/>
      <c r="J226" s="166" t="n">
        <f aca="false">ROUND(I226*H226,2)</f>
        <v>0</v>
      </c>
      <c r="K226" s="162" t="s">
        <v>127</v>
      </c>
      <c r="L226" s="23"/>
      <c r="M226" s="167"/>
      <c r="N226" s="168" t="s">
        <v>39</v>
      </c>
      <c r="O226" s="60"/>
      <c r="P226" s="169" t="n">
        <f aca="false">O226*H226</f>
        <v>0</v>
      </c>
      <c r="Q226" s="169" t="n">
        <v>0.0015</v>
      </c>
      <c r="R226" s="169" t="n">
        <f aca="false">Q226*H226</f>
        <v>0.003375</v>
      </c>
      <c r="S226" s="169" t="n">
        <v>0</v>
      </c>
      <c r="T226" s="170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1" t="s">
        <v>164</v>
      </c>
      <c r="AT226" s="171" t="s">
        <v>123</v>
      </c>
      <c r="AU226" s="171" t="s">
        <v>81</v>
      </c>
      <c r="AY226" s="3" t="s">
        <v>120</v>
      </c>
      <c r="BE226" s="172" t="n">
        <f aca="false">IF(N226="základní",J226,0)</f>
        <v>0</v>
      </c>
      <c r="BF226" s="172" t="n">
        <f aca="false">IF(N226="snížená",J226,0)</f>
        <v>0</v>
      </c>
      <c r="BG226" s="172" t="n">
        <f aca="false">IF(N226="zákl. přenesená",J226,0)</f>
        <v>0</v>
      </c>
      <c r="BH226" s="172" t="n">
        <f aca="false">IF(N226="sníž. přenesená",J226,0)</f>
        <v>0</v>
      </c>
      <c r="BI226" s="172" t="n">
        <f aca="false">IF(N226="nulová",J226,0)</f>
        <v>0</v>
      </c>
      <c r="BJ226" s="3" t="s">
        <v>79</v>
      </c>
      <c r="BK226" s="172" t="n">
        <f aca="false">ROUND(I226*H226,2)</f>
        <v>0</v>
      </c>
      <c r="BL226" s="3" t="s">
        <v>164</v>
      </c>
      <c r="BM226" s="171" t="s">
        <v>400</v>
      </c>
    </row>
    <row r="227" s="27" customFormat="true" ht="16.5" hidden="false" customHeight="true" outlineLevel="0" collapsed="false">
      <c r="A227" s="22"/>
      <c r="B227" s="159"/>
      <c r="C227" s="160" t="s">
        <v>401</v>
      </c>
      <c r="D227" s="160" t="s">
        <v>123</v>
      </c>
      <c r="E227" s="161" t="s">
        <v>402</v>
      </c>
      <c r="F227" s="162" t="s">
        <v>403</v>
      </c>
      <c r="G227" s="163" t="s">
        <v>126</v>
      </c>
      <c r="H227" s="164" t="n">
        <v>2.25</v>
      </c>
      <c r="I227" s="165"/>
      <c r="J227" s="166" t="n">
        <f aca="false">ROUND(I227*H227,2)</f>
        <v>0</v>
      </c>
      <c r="K227" s="162" t="s">
        <v>127</v>
      </c>
      <c r="L227" s="23"/>
      <c r="M227" s="167"/>
      <c r="N227" s="168" t="s">
        <v>39</v>
      </c>
      <c r="O227" s="60"/>
      <c r="P227" s="169" t="n">
        <f aca="false">O227*H227</f>
        <v>0</v>
      </c>
      <c r="Q227" s="169" t="n">
        <v>0.0045</v>
      </c>
      <c r="R227" s="169" t="n">
        <f aca="false">Q227*H227</f>
        <v>0.010125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164</v>
      </c>
      <c r="AT227" s="171" t="s">
        <v>123</v>
      </c>
      <c r="AU227" s="171" t="s">
        <v>81</v>
      </c>
      <c r="AY227" s="3" t="s">
        <v>120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79</v>
      </c>
      <c r="BK227" s="172" t="n">
        <f aca="false">ROUND(I227*H227,2)</f>
        <v>0</v>
      </c>
      <c r="BL227" s="3" t="s">
        <v>164</v>
      </c>
      <c r="BM227" s="171" t="s">
        <v>404</v>
      </c>
    </row>
    <row r="228" s="27" customFormat="true" ht="33" hidden="false" customHeight="true" outlineLevel="0" collapsed="false">
      <c r="A228" s="22"/>
      <c r="B228" s="159"/>
      <c r="C228" s="160" t="s">
        <v>405</v>
      </c>
      <c r="D228" s="160" t="s">
        <v>123</v>
      </c>
      <c r="E228" s="161" t="s">
        <v>406</v>
      </c>
      <c r="F228" s="162" t="s">
        <v>407</v>
      </c>
      <c r="G228" s="163" t="s">
        <v>126</v>
      </c>
      <c r="H228" s="164" t="n">
        <v>2.25</v>
      </c>
      <c r="I228" s="165"/>
      <c r="J228" s="166" t="n">
        <f aca="false">ROUND(I228*H228,2)</f>
        <v>0</v>
      </c>
      <c r="K228" s="162" t="s">
        <v>127</v>
      </c>
      <c r="L228" s="23"/>
      <c r="M228" s="167"/>
      <c r="N228" s="168" t="s">
        <v>39</v>
      </c>
      <c r="O228" s="60"/>
      <c r="P228" s="169" t="n">
        <f aca="false">O228*H228</f>
        <v>0</v>
      </c>
      <c r="Q228" s="169" t="n">
        <v>0.00755</v>
      </c>
      <c r="R228" s="169" t="n">
        <f aca="false">Q228*H228</f>
        <v>0.0169875</v>
      </c>
      <c r="S228" s="169" t="n">
        <v>0</v>
      </c>
      <c r="T228" s="170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164</v>
      </c>
      <c r="AT228" s="171" t="s">
        <v>123</v>
      </c>
      <c r="AU228" s="171" t="s">
        <v>81</v>
      </c>
      <c r="AY228" s="3" t="s">
        <v>120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79</v>
      </c>
      <c r="BK228" s="172" t="n">
        <f aca="false">ROUND(I228*H228,2)</f>
        <v>0</v>
      </c>
      <c r="BL228" s="3" t="s">
        <v>164</v>
      </c>
      <c r="BM228" s="171" t="s">
        <v>408</v>
      </c>
    </row>
    <row r="229" s="27" customFormat="true" ht="33" hidden="false" customHeight="true" outlineLevel="0" collapsed="false">
      <c r="A229" s="22"/>
      <c r="B229" s="159"/>
      <c r="C229" s="192" t="s">
        <v>409</v>
      </c>
      <c r="D229" s="192" t="s">
        <v>243</v>
      </c>
      <c r="E229" s="193" t="s">
        <v>410</v>
      </c>
      <c r="F229" s="194" t="s">
        <v>411</v>
      </c>
      <c r="G229" s="195" t="s">
        <v>126</v>
      </c>
      <c r="H229" s="196" t="n">
        <v>2.588</v>
      </c>
      <c r="I229" s="197"/>
      <c r="J229" s="198" t="n">
        <f aca="false">ROUND(I229*H229,2)</f>
        <v>0</v>
      </c>
      <c r="K229" s="194" t="s">
        <v>127</v>
      </c>
      <c r="L229" s="199"/>
      <c r="M229" s="200"/>
      <c r="N229" s="201" t="s">
        <v>39</v>
      </c>
      <c r="O229" s="60"/>
      <c r="P229" s="169" t="n">
        <f aca="false">O229*H229</f>
        <v>0</v>
      </c>
      <c r="Q229" s="169" t="n">
        <v>0.01841</v>
      </c>
      <c r="R229" s="169" t="n">
        <f aca="false">Q229*H229</f>
        <v>0.04764508</v>
      </c>
      <c r="S229" s="169" t="n">
        <v>0</v>
      </c>
      <c r="T229" s="170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1" t="s">
        <v>246</v>
      </c>
      <c r="AT229" s="171" t="s">
        <v>243</v>
      </c>
      <c r="AU229" s="171" t="s">
        <v>81</v>
      </c>
      <c r="AY229" s="3" t="s">
        <v>120</v>
      </c>
      <c r="BE229" s="172" t="n">
        <f aca="false">IF(N229="základní",J229,0)</f>
        <v>0</v>
      </c>
      <c r="BF229" s="172" t="n">
        <f aca="false">IF(N229="snížená",J229,0)</f>
        <v>0</v>
      </c>
      <c r="BG229" s="172" t="n">
        <f aca="false">IF(N229="zákl. přenesená",J229,0)</f>
        <v>0</v>
      </c>
      <c r="BH229" s="172" t="n">
        <f aca="false">IF(N229="sníž. přenesená",J229,0)</f>
        <v>0</v>
      </c>
      <c r="BI229" s="172" t="n">
        <f aca="false">IF(N229="nulová",J229,0)</f>
        <v>0</v>
      </c>
      <c r="BJ229" s="3" t="s">
        <v>79</v>
      </c>
      <c r="BK229" s="172" t="n">
        <f aca="false">ROUND(I229*H229,2)</f>
        <v>0</v>
      </c>
      <c r="BL229" s="3" t="s">
        <v>164</v>
      </c>
      <c r="BM229" s="171" t="s">
        <v>412</v>
      </c>
    </row>
    <row r="230" s="173" customFormat="true" ht="12.8" hidden="false" customHeight="false" outlineLevel="0" collapsed="false">
      <c r="B230" s="174"/>
      <c r="D230" s="175" t="s">
        <v>130</v>
      </c>
      <c r="F230" s="177" t="s">
        <v>413</v>
      </c>
      <c r="H230" s="178" t="n">
        <v>2.588</v>
      </c>
      <c r="I230" s="179"/>
      <c r="L230" s="174"/>
      <c r="M230" s="180"/>
      <c r="N230" s="181"/>
      <c r="O230" s="181"/>
      <c r="P230" s="181"/>
      <c r="Q230" s="181"/>
      <c r="R230" s="181"/>
      <c r="S230" s="181"/>
      <c r="T230" s="182"/>
      <c r="AT230" s="176" t="s">
        <v>130</v>
      </c>
      <c r="AU230" s="176" t="s">
        <v>81</v>
      </c>
      <c r="AV230" s="173" t="s">
        <v>81</v>
      </c>
      <c r="AW230" s="173" t="s">
        <v>2</v>
      </c>
      <c r="AX230" s="173" t="s">
        <v>79</v>
      </c>
      <c r="AY230" s="176" t="s">
        <v>120</v>
      </c>
    </row>
    <row r="231" s="27" customFormat="true" ht="33" hidden="false" customHeight="true" outlineLevel="0" collapsed="false">
      <c r="A231" s="22"/>
      <c r="B231" s="159"/>
      <c r="C231" s="160" t="s">
        <v>414</v>
      </c>
      <c r="D231" s="160" t="s">
        <v>123</v>
      </c>
      <c r="E231" s="161" t="s">
        <v>415</v>
      </c>
      <c r="F231" s="162" t="s">
        <v>416</v>
      </c>
      <c r="G231" s="163" t="s">
        <v>126</v>
      </c>
      <c r="H231" s="164" t="n">
        <v>2.25</v>
      </c>
      <c r="I231" s="165"/>
      <c r="J231" s="166" t="n">
        <f aca="false">ROUND(I231*H231,2)</f>
        <v>0</v>
      </c>
      <c r="K231" s="162" t="s">
        <v>127</v>
      </c>
      <c r="L231" s="23"/>
      <c r="M231" s="167"/>
      <c r="N231" s="168" t="s">
        <v>39</v>
      </c>
      <c r="O231" s="60"/>
      <c r="P231" s="169" t="n">
        <f aca="false">O231*H231</f>
        <v>0</v>
      </c>
      <c r="Q231" s="169" t="n">
        <v>0</v>
      </c>
      <c r="R231" s="169" t="n">
        <f aca="false">Q231*H231</f>
        <v>0</v>
      </c>
      <c r="S231" s="169" t="n">
        <v>0</v>
      </c>
      <c r="T231" s="170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164</v>
      </c>
      <c r="AT231" s="171" t="s">
        <v>123</v>
      </c>
      <c r="AU231" s="171" t="s">
        <v>81</v>
      </c>
      <c r="AY231" s="3" t="s">
        <v>120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79</v>
      </c>
      <c r="BK231" s="172" t="n">
        <f aca="false">ROUND(I231*H231,2)</f>
        <v>0</v>
      </c>
      <c r="BL231" s="3" t="s">
        <v>164</v>
      </c>
      <c r="BM231" s="171" t="s">
        <v>417</v>
      </c>
    </row>
    <row r="232" s="27" customFormat="true" ht="24.15" hidden="false" customHeight="true" outlineLevel="0" collapsed="false">
      <c r="A232" s="22"/>
      <c r="B232" s="159"/>
      <c r="C232" s="160" t="s">
        <v>418</v>
      </c>
      <c r="D232" s="160" t="s">
        <v>123</v>
      </c>
      <c r="E232" s="161" t="s">
        <v>419</v>
      </c>
      <c r="F232" s="162" t="s">
        <v>420</v>
      </c>
      <c r="G232" s="163" t="s">
        <v>379</v>
      </c>
      <c r="H232" s="164" t="n">
        <v>4.5</v>
      </c>
      <c r="I232" s="165"/>
      <c r="J232" s="166" t="n">
        <f aca="false">ROUND(I232*H232,2)</f>
        <v>0</v>
      </c>
      <c r="K232" s="162" t="s">
        <v>127</v>
      </c>
      <c r="L232" s="23"/>
      <c r="M232" s="167"/>
      <c r="N232" s="168" t="s">
        <v>39</v>
      </c>
      <c r="O232" s="60"/>
      <c r="P232" s="169" t="n">
        <f aca="false">O232*H232</f>
        <v>0</v>
      </c>
      <c r="Q232" s="169" t="n">
        <v>0.0002</v>
      </c>
      <c r="R232" s="169" t="n">
        <f aca="false">Q232*H232</f>
        <v>0.0009</v>
      </c>
      <c r="S232" s="169" t="n">
        <v>0</v>
      </c>
      <c r="T232" s="170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1" t="s">
        <v>164</v>
      </c>
      <c r="AT232" s="171" t="s">
        <v>123</v>
      </c>
      <c r="AU232" s="171" t="s">
        <v>81</v>
      </c>
      <c r="AY232" s="3" t="s">
        <v>120</v>
      </c>
      <c r="BE232" s="172" t="n">
        <f aca="false">IF(N232="základní",J232,0)</f>
        <v>0</v>
      </c>
      <c r="BF232" s="172" t="n">
        <f aca="false">IF(N232="snížená",J232,0)</f>
        <v>0</v>
      </c>
      <c r="BG232" s="172" t="n">
        <f aca="false">IF(N232="zákl. přenesená",J232,0)</f>
        <v>0</v>
      </c>
      <c r="BH232" s="172" t="n">
        <f aca="false">IF(N232="sníž. přenesená",J232,0)</f>
        <v>0</v>
      </c>
      <c r="BI232" s="172" t="n">
        <f aca="false">IF(N232="nulová",J232,0)</f>
        <v>0</v>
      </c>
      <c r="BJ232" s="3" t="s">
        <v>79</v>
      </c>
      <c r="BK232" s="172" t="n">
        <f aca="false">ROUND(I232*H232,2)</f>
        <v>0</v>
      </c>
      <c r="BL232" s="3" t="s">
        <v>164</v>
      </c>
      <c r="BM232" s="171" t="s">
        <v>421</v>
      </c>
    </row>
    <row r="233" s="173" customFormat="true" ht="12.8" hidden="false" customHeight="false" outlineLevel="0" collapsed="false">
      <c r="B233" s="174"/>
      <c r="D233" s="175" t="s">
        <v>130</v>
      </c>
      <c r="E233" s="176"/>
      <c r="F233" s="177" t="s">
        <v>422</v>
      </c>
      <c r="H233" s="178" t="n">
        <v>4.5</v>
      </c>
      <c r="I233" s="179"/>
      <c r="L233" s="174"/>
      <c r="M233" s="180"/>
      <c r="N233" s="181"/>
      <c r="O233" s="181"/>
      <c r="P233" s="181"/>
      <c r="Q233" s="181"/>
      <c r="R233" s="181"/>
      <c r="S233" s="181"/>
      <c r="T233" s="182"/>
      <c r="AT233" s="176" t="s">
        <v>130</v>
      </c>
      <c r="AU233" s="176" t="s">
        <v>81</v>
      </c>
      <c r="AV233" s="173" t="s">
        <v>81</v>
      </c>
      <c r="AW233" s="173" t="s">
        <v>31</v>
      </c>
      <c r="AX233" s="173" t="s">
        <v>79</v>
      </c>
      <c r="AY233" s="176" t="s">
        <v>120</v>
      </c>
    </row>
    <row r="234" s="27" customFormat="true" ht="16.5" hidden="false" customHeight="true" outlineLevel="0" collapsed="false">
      <c r="A234" s="22"/>
      <c r="B234" s="159"/>
      <c r="C234" s="192" t="s">
        <v>423</v>
      </c>
      <c r="D234" s="192" t="s">
        <v>243</v>
      </c>
      <c r="E234" s="193" t="s">
        <v>424</v>
      </c>
      <c r="F234" s="194" t="s">
        <v>425</v>
      </c>
      <c r="G234" s="195" t="s">
        <v>379</v>
      </c>
      <c r="H234" s="196" t="n">
        <v>4.725</v>
      </c>
      <c r="I234" s="197"/>
      <c r="J234" s="198" t="n">
        <f aca="false">ROUND(I234*H234,2)</f>
        <v>0</v>
      </c>
      <c r="K234" s="194" t="s">
        <v>127</v>
      </c>
      <c r="L234" s="199"/>
      <c r="M234" s="200"/>
      <c r="N234" s="201" t="s">
        <v>39</v>
      </c>
      <c r="O234" s="60"/>
      <c r="P234" s="169" t="n">
        <f aca="false">O234*H234</f>
        <v>0</v>
      </c>
      <c r="Q234" s="169" t="n">
        <v>0.00032</v>
      </c>
      <c r="R234" s="169" t="n">
        <f aca="false">Q234*H234</f>
        <v>0.001512</v>
      </c>
      <c r="S234" s="169" t="n">
        <v>0</v>
      </c>
      <c r="T234" s="170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1" t="s">
        <v>246</v>
      </c>
      <c r="AT234" s="171" t="s">
        <v>243</v>
      </c>
      <c r="AU234" s="171" t="s">
        <v>81</v>
      </c>
      <c r="AY234" s="3" t="s">
        <v>120</v>
      </c>
      <c r="BE234" s="172" t="n">
        <f aca="false">IF(N234="základní",J234,0)</f>
        <v>0</v>
      </c>
      <c r="BF234" s="172" t="n">
        <f aca="false">IF(N234="snížená",J234,0)</f>
        <v>0</v>
      </c>
      <c r="BG234" s="172" t="n">
        <f aca="false">IF(N234="zákl. přenesená",J234,0)</f>
        <v>0</v>
      </c>
      <c r="BH234" s="172" t="n">
        <f aca="false">IF(N234="sníž. přenesená",J234,0)</f>
        <v>0</v>
      </c>
      <c r="BI234" s="172" t="n">
        <f aca="false">IF(N234="nulová",J234,0)</f>
        <v>0</v>
      </c>
      <c r="BJ234" s="3" t="s">
        <v>79</v>
      </c>
      <c r="BK234" s="172" t="n">
        <f aca="false">ROUND(I234*H234,2)</f>
        <v>0</v>
      </c>
      <c r="BL234" s="3" t="s">
        <v>164</v>
      </c>
      <c r="BM234" s="171" t="s">
        <v>426</v>
      </c>
    </row>
    <row r="235" s="173" customFormat="true" ht="12.8" hidden="false" customHeight="false" outlineLevel="0" collapsed="false">
      <c r="B235" s="174"/>
      <c r="D235" s="175" t="s">
        <v>130</v>
      </c>
      <c r="F235" s="177" t="s">
        <v>427</v>
      </c>
      <c r="H235" s="178" t="n">
        <v>4.725</v>
      </c>
      <c r="I235" s="179"/>
      <c r="L235" s="174"/>
      <c r="M235" s="180"/>
      <c r="N235" s="181"/>
      <c r="O235" s="181"/>
      <c r="P235" s="181"/>
      <c r="Q235" s="181"/>
      <c r="R235" s="181"/>
      <c r="S235" s="181"/>
      <c r="T235" s="182"/>
      <c r="AT235" s="176" t="s">
        <v>130</v>
      </c>
      <c r="AU235" s="176" t="s">
        <v>81</v>
      </c>
      <c r="AV235" s="173" t="s">
        <v>81</v>
      </c>
      <c r="AW235" s="173" t="s">
        <v>2</v>
      </c>
      <c r="AX235" s="173" t="s">
        <v>79</v>
      </c>
      <c r="AY235" s="176" t="s">
        <v>120</v>
      </c>
    </row>
    <row r="236" s="27" customFormat="true" ht="24.15" hidden="false" customHeight="true" outlineLevel="0" collapsed="false">
      <c r="A236" s="22"/>
      <c r="B236" s="159"/>
      <c r="C236" s="160" t="s">
        <v>428</v>
      </c>
      <c r="D236" s="160" t="s">
        <v>123</v>
      </c>
      <c r="E236" s="161" t="s">
        <v>429</v>
      </c>
      <c r="F236" s="162" t="s">
        <v>430</v>
      </c>
      <c r="G236" s="163" t="s">
        <v>267</v>
      </c>
      <c r="H236" s="202"/>
      <c r="I236" s="165"/>
      <c r="J236" s="166" t="n">
        <f aca="false">ROUND(I236*H236,2)</f>
        <v>0</v>
      </c>
      <c r="K236" s="162" t="s">
        <v>127</v>
      </c>
      <c r="L236" s="23"/>
      <c r="M236" s="167"/>
      <c r="N236" s="168" t="s">
        <v>39</v>
      </c>
      <c r="O236" s="60"/>
      <c r="P236" s="169" t="n">
        <f aca="false">O236*H236</f>
        <v>0</v>
      </c>
      <c r="Q236" s="169" t="n">
        <v>0</v>
      </c>
      <c r="R236" s="169" t="n">
        <f aca="false">Q236*H236</f>
        <v>0</v>
      </c>
      <c r="S236" s="169" t="n">
        <v>0</v>
      </c>
      <c r="T236" s="170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1" t="s">
        <v>164</v>
      </c>
      <c r="AT236" s="171" t="s">
        <v>123</v>
      </c>
      <c r="AU236" s="171" t="s">
        <v>81</v>
      </c>
      <c r="AY236" s="3" t="s">
        <v>120</v>
      </c>
      <c r="BE236" s="172" t="n">
        <f aca="false">IF(N236="základní",J236,0)</f>
        <v>0</v>
      </c>
      <c r="BF236" s="172" t="n">
        <f aca="false">IF(N236="snížená",J236,0)</f>
        <v>0</v>
      </c>
      <c r="BG236" s="172" t="n">
        <f aca="false">IF(N236="zákl. přenesená",J236,0)</f>
        <v>0</v>
      </c>
      <c r="BH236" s="172" t="n">
        <f aca="false">IF(N236="sníž. přenesená",J236,0)</f>
        <v>0</v>
      </c>
      <c r="BI236" s="172" t="n">
        <f aca="false">IF(N236="nulová",J236,0)</f>
        <v>0</v>
      </c>
      <c r="BJ236" s="3" t="s">
        <v>79</v>
      </c>
      <c r="BK236" s="172" t="n">
        <f aca="false">ROUND(I236*H236,2)</f>
        <v>0</v>
      </c>
      <c r="BL236" s="3" t="s">
        <v>164</v>
      </c>
      <c r="BM236" s="171" t="s">
        <v>431</v>
      </c>
    </row>
    <row r="237" s="145" customFormat="true" ht="22.8" hidden="false" customHeight="true" outlineLevel="0" collapsed="false">
      <c r="B237" s="146"/>
      <c r="D237" s="147" t="s">
        <v>73</v>
      </c>
      <c r="E237" s="157" t="s">
        <v>432</v>
      </c>
      <c r="F237" s="157" t="s">
        <v>433</v>
      </c>
      <c r="I237" s="149"/>
      <c r="J237" s="158" t="n">
        <f aca="false">BK237</f>
        <v>0</v>
      </c>
      <c r="L237" s="146"/>
      <c r="M237" s="151"/>
      <c r="N237" s="152"/>
      <c r="O237" s="152"/>
      <c r="P237" s="153" t="n">
        <f aca="false">SUM(P238:P245)</f>
        <v>0</v>
      </c>
      <c r="Q237" s="152"/>
      <c r="R237" s="153" t="n">
        <f aca="false">SUM(R238:R245)</f>
        <v>0.26504065</v>
      </c>
      <c r="S237" s="152"/>
      <c r="T237" s="154" t="n">
        <f aca="false">SUM(T238:T245)</f>
        <v>0.05508235</v>
      </c>
      <c r="AR237" s="147" t="s">
        <v>81</v>
      </c>
      <c r="AT237" s="155" t="s">
        <v>73</v>
      </c>
      <c r="AU237" s="155" t="s">
        <v>79</v>
      </c>
      <c r="AY237" s="147" t="s">
        <v>120</v>
      </c>
      <c r="BK237" s="156" t="n">
        <f aca="false">SUM(BK238:BK245)</f>
        <v>0</v>
      </c>
    </row>
    <row r="238" s="27" customFormat="true" ht="16.5" hidden="false" customHeight="true" outlineLevel="0" collapsed="false">
      <c r="A238" s="22"/>
      <c r="B238" s="159"/>
      <c r="C238" s="160" t="s">
        <v>434</v>
      </c>
      <c r="D238" s="160" t="s">
        <v>123</v>
      </c>
      <c r="E238" s="161" t="s">
        <v>435</v>
      </c>
      <c r="F238" s="162" t="s">
        <v>436</v>
      </c>
      <c r="G238" s="163" t="s">
        <v>126</v>
      </c>
      <c r="H238" s="164" t="n">
        <v>177.685</v>
      </c>
      <c r="I238" s="165"/>
      <c r="J238" s="166" t="n">
        <f aca="false">ROUND(I238*H238,2)</f>
        <v>0</v>
      </c>
      <c r="K238" s="162" t="s">
        <v>127</v>
      </c>
      <c r="L238" s="23"/>
      <c r="M238" s="167"/>
      <c r="N238" s="168" t="s">
        <v>39</v>
      </c>
      <c r="O238" s="60"/>
      <c r="P238" s="169" t="n">
        <f aca="false">O238*H238</f>
        <v>0</v>
      </c>
      <c r="Q238" s="169" t="n">
        <v>0.001</v>
      </c>
      <c r="R238" s="169" t="n">
        <f aca="false">Q238*H238</f>
        <v>0.177685</v>
      </c>
      <c r="S238" s="169" t="n">
        <v>0.00031</v>
      </c>
      <c r="T238" s="170" t="n">
        <f aca="false">S238*H238</f>
        <v>0.05508235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164</v>
      </c>
      <c r="AT238" s="171" t="s">
        <v>123</v>
      </c>
      <c r="AU238" s="171" t="s">
        <v>81</v>
      </c>
      <c r="AY238" s="3" t="s">
        <v>120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79</v>
      </c>
      <c r="BK238" s="172" t="n">
        <f aca="false">ROUND(I238*H238,2)</f>
        <v>0</v>
      </c>
      <c r="BL238" s="3" t="s">
        <v>164</v>
      </c>
      <c r="BM238" s="171" t="s">
        <v>437</v>
      </c>
    </row>
    <row r="239" s="173" customFormat="true" ht="12.8" hidden="false" customHeight="false" outlineLevel="0" collapsed="false">
      <c r="B239" s="174"/>
      <c r="D239" s="175" t="s">
        <v>130</v>
      </c>
      <c r="E239" s="176"/>
      <c r="F239" s="177" t="s">
        <v>166</v>
      </c>
      <c r="H239" s="178" t="n">
        <v>66.75</v>
      </c>
      <c r="I239" s="179"/>
      <c r="L239" s="174"/>
      <c r="M239" s="180"/>
      <c r="N239" s="181"/>
      <c r="O239" s="181"/>
      <c r="P239" s="181"/>
      <c r="Q239" s="181"/>
      <c r="R239" s="181"/>
      <c r="S239" s="181"/>
      <c r="T239" s="182"/>
      <c r="AT239" s="176" t="s">
        <v>130</v>
      </c>
      <c r="AU239" s="176" t="s">
        <v>81</v>
      </c>
      <c r="AV239" s="173" t="s">
        <v>81</v>
      </c>
      <c r="AW239" s="173" t="s">
        <v>31</v>
      </c>
      <c r="AX239" s="173" t="s">
        <v>74</v>
      </c>
      <c r="AY239" s="176" t="s">
        <v>120</v>
      </c>
    </row>
    <row r="240" s="173" customFormat="true" ht="12.8" hidden="false" customHeight="false" outlineLevel="0" collapsed="false">
      <c r="B240" s="174"/>
      <c r="D240" s="175" t="s">
        <v>130</v>
      </c>
      <c r="E240" s="176"/>
      <c r="F240" s="177" t="s">
        <v>438</v>
      </c>
      <c r="H240" s="178" t="n">
        <v>110.935</v>
      </c>
      <c r="I240" s="179"/>
      <c r="L240" s="174"/>
      <c r="M240" s="180"/>
      <c r="N240" s="181"/>
      <c r="O240" s="181"/>
      <c r="P240" s="181"/>
      <c r="Q240" s="181"/>
      <c r="R240" s="181"/>
      <c r="S240" s="181"/>
      <c r="T240" s="182"/>
      <c r="AT240" s="176" t="s">
        <v>130</v>
      </c>
      <c r="AU240" s="176" t="s">
        <v>81</v>
      </c>
      <c r="AV240" s="173" t="s">
        <v>81</v>
      </c>
      <c r="AW240" s="173" t="s">
        <v>31</v>
      </c>
      <c r="AX240" s="173" t="s">
        <v>74</v>
      </c>
      <c r="AY240" s="176" t="s">
        <v>120</v>
      </c>
    </row>
    <row r="241" s="183" customFormat="true" ht="12.8" hidden="false" customHeight="false" outlineLevel="0" collapsed="false">
      <c r="B241" s="184"/>
      <c r="D241" s="175" t="s">
        <v>130</v>
      </c>
      <c r="E241" s="185"/>
      <c r="F241" s="186" t="s">
        <v>141</v>
      </c>
      <c r="H241" s="187" t="n">
        <v>177.685</v>
      </c>
      <c r="I241" s="188"/>
      <c r="L241" s="184"/>
      <c r="M241" s="189"/>
      <c r="N241" s="190"/>
      <c r="O241" s="190"/>
      <c r="P241" s="190"/>
      <c r="Q241" s="190"/>
      <c r="R241" s="190"/>
      <c r="S241" s="190"/>
      <c r="T241" s="191"/>
      <c r="AT241" s="185" t="s">
        <v>130</v>
      </c>
      <c r="AU241" s="185" t="s">
        <v>81</v>
      </c>
      <c r="AV241" s="183" t="s">
        <v>128</v>
      </c>
      <c r="AW241" s="183" t="s">
        <v>31</v>
      </c>
      <c r="AX241" s="183" t="s">
        <v>79</v>
      </c>
      <c r="AY241" s="185" t="s">
        <v>120</v>
      </c>
    </row>
    <row r="242" s="27" customFormat="true" ht="24.15" hidden="false" customHeight="true" outlineLevel="0" collapsed="false">
      <c r="A242" s="22"/>
      <c r="B242" s="159"/>
      <c r="C242" s="160" t="s">
        <v>439</v>
      </c>
      <c r="D242" s="160" t="s">
        <v>123</v>
      </c>
      <c r="E242" s="161" t="s">
        <v>440</v>
      </c>
      <c r="F242" s="162" t="s">
        <v>441</v>
      </c>
      <c r="G242" s="163" t="s">
        <v>126</v>
      </c>
      <c r="H242" s="164" t="n">
        <v>177.685</v>
      </c>
      <c r="I242" s="165"/>
      <c r="J242" s="166" t="n">
        <f aca="false">ROUND(I242*H242,2)</f>
        <v>0</v>
      </c>
      <c r="K242" s="162" t="s">
        <v>127</v>
      </c>
      <c r="L242" s="23"/>
      <c r="M242" s="167"/>
      <c r="N242" s="168" t="s">
        <v>39</v>
      </c>
      <c r="O242" s="60"/>
      <c r="P242" s="169" t="n">
        <f aca="false">O242*H242</f>
        <v>0</v>
      </c>
      <c r="Q242" s="169" t="n">
        <v>0</v>
      </c>
      <c r="R242" s="169" t="n">
        <f aca="false">Q242*H242</f>
        <v>0</v>
      </c>
      <c r="S242" s="169" t="n">
        <v>0</v>
      </c>
      <c r="T242" s="170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1" t="s">
        <v>164</v>
      </c>
      <c r="AT242" s="171" t="s">
        <v>123</v>
      </c>
      <c r="AU242" s="171" t="s">
        <v>81</v>
      </c>
      <c r="AY242" s="3" t="s">
        <v>120</v>
      </c>
      <c r="BE242" s="172" t="n">
        <f aca="false">IF(N242="základní",J242,0)</f>
        <v>0</v>
      </c>
      <c r="BF242" s="172" t="n">
        <f aca="false">IF(N242="snížená",J242,0)</f>
        <v>0</v>
      </c>
      <c r="BG242" s="172" t="n">
        <f aca="false">IF(N242="zákl. přenesená",J242,0)</f>
        <v>0</v>
      </c>
      <c r="BH242" s="172" t="n">
        <f aca="false">IF(N242="sníž. přenesená",J242,0)</f>
        <v>0</v>
      </c>
      <c r="BI242" s="172" t="n">
        <f aca="false">IF(N242="nulová",J242,0)</f>
        <v>0</v>
      </c>
      <c r="BJ242" s="3" t="s">
        <v>79</v>
      </c>
      <c r="BK242" s="172" t="n">
        <f aca="false">ROUND(I242*H242,2)</f>
        <v>0</v>
      </c>
      <c r="BL242" s="3" t="s">
        <v>164</v>
      </c>
      <c r="BM242" s="171" t="s">
        <v>442</v>
      </c>
    </row>
    <row r="243" s="27" customFormat="true" ht="24.15" hidden="false" customHeight="true" outlineLevel="0" collapsed="false">
      <c r="A243" s="22"/>
      <c r="B243" s="159"/>
      <c r="C243" s="160" t="s">
        <v>443</v>
      </c>
      <c r="D243" s="160" t="s">
        <v>123</v>
      </c>
      <c r="E243" s="161" t="s">
        <v>444</v>
      </c>
      <c r="F243" s="162" t="s">
        <v>445</v>
      </c>
      <c r="G243" s="163" t="s">
        <v>126</v>
      </c>
      <c r="H243" s="164" t="n">
        <v>1</v>
      </c>
      <c r="I243" s="165"/>
      <c r="J243" s="166" t="n">
        <f aca="false">ROUND(I243*H243,2)</f>
        <v>0</v>
      </c>
      <c r="K243" s="162" t="s">
        <v>127</v>
      </c>
      <c r="L243" s="23"/>
      <c r="M243" s="167"/>
      <c r="N243" s="168" t="s">
        <v>39</v>
      </c>
      <c r="O243" s="60"/>
      <c r="P243" s="169" t="n">
        <f aca="false">O243*H243</f>
        <v>0</v>
      </c>
      <c r="Q243" s="169" t="n">
        <v>0.00029</v>
      </c>
      <c r="R243" s="169" t="n">
        <f aca="false">Q243*H243</f>
        <v>0.00029</v>
      </c>
      <c r="S243" s="169" t="n">
        <v>0</v>
      </c>
      <c r="T243" s="170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1" t="s">
        <v>164</v>
      </c>
      <c r="AT243" s="171" t="s">
        <v>123</v>
      </c>
      <c r="AU243" s="171" t="s">
        <v>81</v>
      </c>
      <c r="AY243" s="3" t="s">
        <v>120</v>
      </c>
      <c r="BE243" s="172" t="n">
        <f aca="false">IF(N243="základní",J243,0)</f>
        <v>0</v>
      </c>
      <c r="BF243" s="172" t="n">
        <f aca="false">IF(N243="snížená",J243,0)</f>
        <v>0</v>
      </c>
      <c r="BG243" s="172" t="n">
        <f aca="false">IF(N243="zákl. přenesená",J243,0)</f>
        <v>0</v>
      </c>
      <c r="BH243" s="172" t="n">
        <f aca="false">IF(N243="sníž. přenesená",J243,0)</f>
        <v>0</v>
      </c>
      <c r="BI243" s="172" t="n">
        <f aca="false">IF(N243="nulová",J243,0)</f>
        <v>0</v>
      </c>
      <c r="BJ243" s="3" t="s">
        <v>79</v>
      </c>
      <c r="BK243" s="172" t="n">
        <f aca="false">ROUND(I243*H243,2)</f>
        <v>0</v>
      </c>
      <c r="BL243" s="3" t="s">
        <v>164</v>
      </c>
      <c r="BM243" s="171" t="s">
        <v>446</v>
      </c>
    </row>
    <row r="244" s="27" customFormat="true" ht="24.15" hidden="false" customHeight="true" outlineLevel="0" collapsed="false">
      <c r="A244" s="22"/>
      <c r="B244" s="159"/>
      <c r="C244" s="160" t="s">
        <v>447</v>
      </c>
      <c r="D244" s="160" t="s">
        <v>123</v>
      </c>
      <c r="E244" s="161" t="s">
        <v>448</v>
      </c>
      <c r="F244" s="162" t="s">
        <v>449</v>
      </c>
      <c r="G244" s="163" t="s">
        <v>126</v>
      </c>
      <c r="H244" s="164" t="n">
        <v>177.685</v>
      </c>
      <c r="I244" s="165"/>
      <c r="J244" s="166" t="n">
        <f aca="false">ROUND(I244*H244,2)</f>
        <v>0</v>
      </c>
      <c r="K244" s="162" t="s">
        <v>127</v>
      </c>
      <c r="L244" s="23"/>
      <c r="M244" s="167"/>
      <c r="N244" s="168" t="s">
        <v>39</v>
      </c>
      <c r="O244" s="60"/>
      <c r="P244" s="169" t="n">
        <f aca="false">O244*H244</f>
        <v>0</v>
      </c>
      <c r="Q244" s="169" t="n">
        <v>0.0002</v>
      </c>
      <c r="R244" s="169" t="n">
        <f aca="false">Q244*H244</f>
        <v>0.035537</v>
      </c>
      <c r="S244" s="169" t="n">
        <v>0</v>
      </c>
      <c r="T244" s="170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1" t="s">
        <v>164</v>
      </c>
      <c r="AT244" s="171" t="s">
        <v>123</v>
      </c>
      <c r="AU244" s="171" t="s">
        <v>81</v>
      </c>
      <c r="AY244" s="3" t="s">
        <v>120</v>
      </c>
      <c r="BE244" s="172" t="n">
        <f aca="false">IF(N244="základní",J244,0)</f>
        <v>0</v>
      </c>
      <c r="BF244" s="172" t="n">
        <f aca="false">IF(N244="snížená",J244,0)</f>
        <v>0</v>
      </c>
      <c r="BG244" s="172" t="n">
        <f aca="false">IF(N244="zákl. přenesená",J244,0)</f>
        <v>0</v>
      </c>
      <c r="BH244" s="172" t="n">
        <f aca="false">IF(N244="sníž. přenesená",J244,0)</f>
        <v>0</v>
      </c>
      <c r="BI244" s="172" t="n">
        <f aca="false">IF(N244="nulová",J244,0)</f>
        <v>0</v>
      </c>
      <c r="BJ244" s="3" t="s">
        <v>79</v>
      </c>
      <c r="BK244" s="172" t="n">
        <f aca="false">ROUND(I244*H244,2)</f>
        <v>0</v>
      </c>
      <c r="BL244" s="3" t="s">
        <v>164</v>
      </c>
      <c r="BM244" s="171" t="s">
        <v>450</v>
      </c>
    </row>
    <row r="245" s="27" customFormat="true" ht="24.15" hidden="false" customHeight="true" outlineLevel="0" collapsed="false">
      <c r="A245" s="22"/>
      <c r="B245" s="159"/>
      <c r="C245" s="160" t="s">
        <v>451</v>
      </c>
      <c r="D245" s="160" t="s">
        <v>123</v>
      </c>
      <c r="E245" s="161" t="s">
        <v>452</v>
      </c>
      <c r="F245" s="162" t="s">
        <v>453</v>
      </c>
      <c r="G245" s="163" t="s">
        <v>126</v>
      </c>
      <c r="H245" s="164" t="n">
        <v>177.685</v>
      </c>
      <c r="I245" s="165"/>
      <c r="J245" s="166" t="n">
        <f aca="false">ROUND(I245*H245,2)</f>
        <v>0</v>
      </c>
      <c r="K245" s="162" t="s">
        <v>127</v>
      </c>
      <c r="L245" s="23"/>
      <c r="M245" s="167"/>
      <c r="N245" s="168" t="s">
        <v>39</v>
      </c>
      <c r="O245" s="60"/>
      <c r="P245" s="169" t="n">
        <f aca="false">O245*H245</f>
        <v>0</v>
      </c>
      <c r="Q245" s="169" t="n">
        <v>0.00029</v>
      </c>
      <c r="R245" s="169" t="n">
        <f aca="false">Q245*H245</f>
        <v>0.05152865</v>
      </c>
      <c r="S245" s="169" t="n">
        <v>0</v>
      </c>
      <c r="T245" s="170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1" t="s">
        <v>164</v>
      </c>
      <c r="AT245" s="171" t="s">
        <v>123</v>
      </c>
      <c r="AU245" s="171" t="s">
        <v>81</v>
      </c>
      <c r="AY245" s="3" t="s">
        <v>120</v>
      </c>
      <c r="BE245" s="172" t="n">
        <f aca="false">IF(N245="základní",J245,0)</f>
        <v>0</v>
      </c>
      <c r="BF245" s="172" t="n">
        <f aca="false">IF(N245="snížená",J245,0)</f>
        <v>0</v>
      </c>
      <c r="BG245" s="172" t="n">
        <f aca="false">IF(N245="zákl. přenesená",J245,0)</f>
        <v>0</v>
      </c>
      <c r="BH245" s="172" t="n">
        <f aca="false">IF(N245="sníž. přenesená",J245,0)</f>
        <v>0</v>
      </c>
      <c r="BI245" s="172" t="n">
        <f aca="false">IF(N245="nulová",J245,0)</f>
        <v>0</v>
      </c>
      <c r="BJ245" s="3" t="s">
        <v>79</v>
      </c>
      <c r="BK245" s="172" t="n">
        <f aca="false">ROUND(I245*H245,2)</f>
        <v>0</v>
      </c>
      <c r="BL245" s="3" t="s">
        <v>164</v>
      </c>
      <c r="BM245" s="171" t="s">
        <v>454</v>
      </c>
    </row>
    <row r="246" s="145" customFormat="true" ht="25.9" hidden="false" customHeight="true" outlineLevel="0" collapsed="false">
      <c r="B246" s="146"/>
      <c r="D246" s="147" t="s">
        <v>73</v>
      </c>
      <c r="E246" s="148" t="s">
        <v>455</v>
      </c>
      <c r="F246" s="148" t="s">
        <v>456</v>
      </c>
      <c r="I246" s="149"/>
      <c r="J246" s="150" t="n">
        <f aca="false">BK246</f>
        <v>0</v>
      </c>
      <c r="L246" s="146"/>
      <c r="M246" s="151"/>
      <c r="N246" s="152"/>
      <c r="O246" s="152"/>
      <c r="P246" s="153" t="n">
        <f aca="false">SUM(P247:P248)</f>
        <v>0</v>
      </c>
      <c r="Q246" s="152"/>
      <c r="R246" s="153" t="n">
        <f aca="false">SUM(R247:R248)</f>
        <v>0</v>
      </c>
      <c r="S246" s="152"/>
      <c r="T246" s="154" t="n">
        <f aca="false">SUM(T247:T248)</f>
        <v>0</v>
      </c>
      <c r="AR246" s="147" t="s">
        <v>128</v>
      </c>
      <c r="AT246" s="155" t="s">
        <v>73</v>
      </c>
      <c r="AU246" s="155" t="s">
        <v>74</v>
      </c>
      <c r="AY246" s="147" t="s">
        <v>120</v>
      </c>
      <c r="BK246" s="156" t="n">
        <f aca="false">SUM(BK247:BK248)</f>
        <v>0</v>
      </c>
    </row>
    <row r="247" s="27" customFormat="true" ht="16.5" hidden="false" customHeight="true" outlineLevel="0" collapsed="false">
      <c r="A247" s="22"/>
      <c r="B247" s="159"/>
      <c r="C247" s="160" t="s">
        <v>457</v>
      </c>
      <c r="D247" s="160" t="s">
        <v>123</v>
      </c>
      <c r="E247" s="161" t="s">
        <v>458</v>
      </c>
      <c r="F247" s="162" t="s">
        <v>459</v>
      </c>
      <c r="G247" s="163" t="s">
        <v>460</v>
      </c>
      <c r="H247" s="164" t="n">
        <v>2</v>
      </c>
      <c r="I247" s="165"/>
      <c r="J247" s="166" t="n">
        <f aca="false">ROUND(I247*H247,2)</f>
        <v>0</v>
      </c>
      <c r="K247" s="162" t="s">
        <v>127</v>
      </c>
      <c r="L247" s="23"/>
      <c r="M247" s="167"/>
      <c r="N247" s="168" t="s">
        <v>39</v>
      </c>
      <c r="O247" s="60"/>
      <c r="P247" s="169" t="n">
        <f aca="false">O247*H247</f>
        <v>0</v>
      </c>
      <c r="Q247" s="169" t="n">
        <v>0</v>
      </c>
      <c r="R247" s="169" t="n">
        <f aca="false">Q247*H247</f>
        <v>0</v>
      </c>
      <c r="S247" s="169" t="n">
        <v>0</v>
      </c>
      <c r="T247" s="170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1" t="s">
        <v>461</v>
      </c>
      <c r="AT247" s="171" t="s">
        <v>123</v>
      </c>
      <c r="AU247" s="171" t="s">
        <v>79</v>
      </c>
      <c r="AY247" s="3" t="s">
        <v>120</v>
      </c>
      <c r="BE247" s="172" t="n">
        <f aca="false">IF(N247="základní",J247,0)</f>
        <v>0</v>
      </c>
      <c r="BF247" s="172" t="n">
        <f aca="false">IF(N247="snížená",J247,0)</f>
        <v>0</v>
      </c>
      <c r="BG247" s="172" t="n">
        <f aca="false">IF(N247="zákl. přenesená",J247,0)</f>
        <v>0</v>
      </c>
      <c r="BH247" s="172" t="n">
        <f aca="false">IF(N247="sníž. přenesená",J247,0)</f>
        <v>0</v>
      </c>
      <c r="BI247" s="172" t="n">
        <f aca="false">IF(N247="nulová",J247,0)</f>
        <v>0</v>
      </c>
      <c r="BJ247" s="3" t="s">
        <v>79</v>
      </c>
      <c r="BK247" s="172" t="n">
        <f aca="false">ROUND(I247*H247,2)</f>
        <v>0</v>
      </c>
      <c r="BL247" s="3" t="s">
        <v>461</v>
      </c>
      <c r="BM247" s="171" t="s">
        <v>462</v>
      </c>
    </row>
    <row r="248" s="27" customFormat="true" ht="16.5" hidden="false" customHeight="true" outlineLevel="0" collapsed="false">
      <c r="A248" s="22"/>
      <c r="B248" s="159"/>
      <c r="C248" s="160" t="s">
        <v>463</v>
      </c>
      <c r="D248" s="160" t="s">
        <v>123</v>
      </c>
      <c r="E248" s="161" t="s">
        <v>464</v>
      </c>
      <c r="F248" s="162" t="s">
        <v>465</v>
      </c>
      <c r="G248" s="163" t="s">
        <v>460</v>
      </c>
      <c r="H248" s="164" t="n">
        <v>3</v>
      </c>
      <c r="I248" s="165"/>
      <c r="J248" s="166" t="n">
        <f aca="false">ROUND(I248*H248,2)</f>
        <v>0</v>
      </c>
      <c r="K248" s="162" t="s">
        <v>127</v>
      </c>
      <c r="L248" s="23"/>
      <c r="M248" s="167"/>
      <c r="N248" s="168" t="s">
        <v>39</v>
      </c>
      <c r="O248" s="60"/>
      <c r="P248" s="169" t="n">
        <f aca="false">O248*H248</f>
        <v>0</v>
      </c>
      <c r="Q248" s="169" t="n">
        <v>0</v>
      </c>
      <c r="R248" s="169" t="n">
        <f aca="false">Q248*H248</f>
        <v>0</v>
      </c>
      <c r="S248" s="169" t="n">
        <v>0</v>
      </c>
      <c r="T248" s="170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1" t="s">
        <v>461</v>
      </c>
      <c r="AT248" s="171" t="s">
        <v>123</v>
      </c>
      <c r="AU248" s="171" t="s">
        <v>79</v>
      </c>
      <c r="AY248" s="3" t="s">
        <v>120</v>
      </c>
      <c r="BE248" s="172" t="n">
        <f aca="false">IF(N248="základní",J248,0)</f>
        <v>0</v>
      </c>
      <c r="BF248" s="172" t="n">
        <f aca="false">IF(N248="snížená",J248,0)</f>
        <v>0</v>
      </c>
      <c r="BG248" s="172" t="n">
        <f aca="false">IF(N248="zákl. přenesená",J248,0)</f>
        <v>0</v>
      </c>
      <c r="BH248" s="172" t="n">
        <f aca="false">IF(N248="sníž. přenesená",J248,0)</f>
        <v>0</v>
      </c>
      <c r="BI248" s="172" t="n">
        <f aca="false">IF(N248="nulová",J248,0)</f>
        <v>0</v>
      </c>
      <c r="BJ248" s="3" t="s">
        <v>79</v>
      </c>
      <c r="BK248" s="172" t="n">
        <f aca="false">ROUND(I248*H248,2)</f>
        <v>0</v>
      </c>
      <c r="BL248" s="3" t="s">
        <v>461</v>
      </c>
      <c r="BM248" s="171" t="s">
        <v>466</v>
      </c>
    </row>
    <row r="249" s="145" customFormat="true" ht="25.9" hidden="false" customHeight="true" outlineLevel="0" collapsed="false">
      <c r="B249" s="146"/>
      <c r="D249" s="147" t="s">
        <v>73</v>
      </c>
      <c r="E249" s="148" t="s">
        <v>467</v>
      </c>
      <c r="F249" s="148" t="s">
        <v>468</v>
      </c>
      <c r="I249" s="149"/>
      <c r="J249" s="150" t="n">
        <f aca="false">BK249</f>
        <v>0</v>
      </c>
      <c r="L249" s="146"/>
      <c r="M249" s="151"/>
      <c r="N249" s="152"/>
      <c r="O249" s="152"/>
      <c r="P249" s="153" t="n">
        <f aca="false">P250+P252+P254</f>
        <v>0</v>
      </c>
      <c r="Q249" s="152"/>
      <c r="R249" s="153" t="n">
        <f aca="false">R250+R252+R254</f>
        <v>0</v>
      </c>
      <c r="S249" s="152"/>
      <c r="T249" s="154" t="n">
        <f aca="false">T250+T252+T254</f>
        <v>0</v>
      </c>
      <c r="AR249" s="147" t="s">
        <v>146</v>
      </c>
      <c r="AT249" s="155" t="s">
        <v>73</v>
      </c>
      <c r="AU249" s="155" t="s">
        <v>74</v>
      </c>
      <c r="AY249" s="147" t="s">
        <v>120</v>
      </c>
      <c r="BK249" s="156" t="n">
        <f aca="false">BK250+BK252+BK254</f>
        <v>0</v>
      </c>
    </row>
    <row r="250" s="145" customFormat="true" ht="22.8" hidden="false" customHeight="true" outlineLevel="0" collapsed="false">
      <c r="B250" s="146"/>
      <c r="D250" s="147" t="s">
        <v>73</v>
      </c>
      <c r="E250" s="157" t="s">
        <v>469</v>
      </c>
      <c r="F250" s="157" t="s">
        <v>470</v>
      </c>
      <c r="I250" s="149"/>
      <c r="J250" s="158" t="n">
        <f aca="false">BK250</f>
        <v>0</v>
      </c>
      <c r="L250" s="146"/>
      <c r="M250" s="151"/>
      <c r="N250" s="152"/>
      <c r="O250" s="152"/>
      <c r="P250" s="153" t="n">
        <f aca="false">P251</f>
        <v>0</v>
      </c>
      <c r="Q250" s="152"/>
      <c r="R250" s="153" t="n">
        <f aca="false">R251</f>
        <v>0</v>
      </c>
      <c r="S250" s="152"/>
      <c r="T250" s="154" t="n">
        <f aca="false">T251</f>
        <v>0</v>
      </c>
      <c r="AR250" s="147" t="s">
        <v>146</v>
      </c>
      <c r="AT250" s="155" t="s">
        <v>73</v>
      </c>
      <c r="AU250" s="155" t="s">
        <v>79</v>
      </c>
      <c r="AY250" s="147" t="s">
        <v>120</v>
      </c>
      <c r="BK250" s="156" t="n">
        <f aca="false">BK251</f>
        <v>0</v>
      </c>
    </row>
    <row r="251" s="27" customFormat="true" ht="16.5" hidden="false" customHeight="true" outlineLevel="0" collapsed="false">
      <c r="A251" s="22"/>
      <c r="B251" s="159"/>
      <c r="C251" s="160" t="s">
        <v>471</v>
      </c>
      <c r="D251" s="160" t="s">
        <v>123</v>
      </c>
      <c r="E251" s="161" t="s">
        <v>472</v>
      </c>
      <c r="F251" s="162" t="s">
        <v>473</v>
      </c>
      <c r="G251" s="163" t="s">
        <v>169</v>
      </c>
      <c r="H251" s="164" t="n">
        <v>1</v>
      </c>
      <c r="I251" s="165"/>
      <c r="J251" s="166" t="n">
        <f aca="false">ROUND(I251*H251,2)</f>
        <v>0</v>
      </c>
      <c r="K251" s="162" t="s">
        <v>127</v>
      </c>
      <c r="L251" s="23"/>
      <c r="M251" s="167"/>
      <c r="N251" s="168" t="s">
        <v>39</v>
      </c>
      <c r="O251" s="60"/>
      <c r="P251" s="169" t="n">
        <f aca="false">O251*H251</f>
        <v>0</v>
      </c>
      <c r="Q251" s="169" t="n">
        <v>0</v>
      </c>
      <c r="R251" s="169" t="n">
        <f aca="false">Q251*H251</f>
        <v>0</v>
      </c>
      <c r="S251" s="169" t="n">
        <v>0</v>
      </c>
      <c r="T251" s="170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1" t="s">
        <v>474</v>
      </c>
      <c r="AT251" s="171" t="s">
        <v>123</v>
      </c>
      <c r="AU251" s="171" t="s">
        <v>81</v>
      </c>
      <c r="AY251" s="3" t="s">
        <v>120</v>
      </c>
      <c r="BE251" s="172" t="n">
        <f aca="false">IF(N251="základní",J251,0)</f>
        <v>0</v>
      </c>
      <c r="BF251" s="172" t="n">
        <f aca="false">IF(N251="snížená",J251,0)</f>
        <v>0</v>
      </c>
      <c r="BG251" s="172" t="n">
        <f aca="false">IF(N251="zákl. přenesená",J251,0)</f>
        <v>0</v>
      </c>
      <c r="BH251" s="172" t="n">
        <f aca="false">IF(N251="sníž. přenesená",J251,0)</f>
        <v>0</v>
      </c>
      <c r="BI251" s="172" t="n">
        <f aca="false">IF(N251="nulová",J251,0)</f>
        <v>0</v>
      </c>
      <c r="BJ251" s="3" t="s">
        <v>79</v>
      </c>
      <c r="BK251" s="172" t="n">
        <f aca="false">ROUND(I251*H251,2)</f>
        <v>0</v>
      </c>
      <c r="BL251" s="3" t="s">
        <v>474</v>
      </c>
      <c r="BM251" s="171" t="s">
        <v>475</v>
      </c>
    </row>
    <row r="252" s="145" customFormat="true" ht="22.8" hidden="false" customHeight="true" outlineLevel="0" collapsed="false">
      <c r="B252" s="146"/>
      <c r="D252" s="147" t="s">
        <v>73</v>
      </c>
      <c r="E252" s="157" t="s">
        <v>476</v>
      </c>
      <c r="F252" s="157" t="s">
        <v>477</v>
      </c>
      <c r="I252" s="149"/>
      <c r="J252" s="158" t="n">
        <f aca="false">BK252</f>
        <v>0</v>
      </c>
      <c r="L252" s="146"/>
      <c r="M252" s="151"/>
      <c r="N252" s="152"/>
      <c r="O252" s="152"/>
      <c r="P252" s="153" t="n">
        <f aca="false">P253</f>
        <v>0</v>
      </c>
      <c r="Q252" s="152"/>
      <c r="R252" s="153" t="n">
        <f aca="false">R253</f>
        <v>0</v>
      </c>
      <c r="S252" s="152"/>
      <c r="T252" s="154" t="n">
        <f aca="false">T253</f>
        <v>0</v>
      </c>
      <c r="AR252" s="147" t="s">
        <v>146</v>
      </c>
      <c r="AT252" s="155" t="s">
        <v>73</v>
      </c>
      <c r="AU252" s="155" t="s">
        <v>79</v>
      </c>
      <c r="AY252" s="147" t="s">
        <v>120</v>
      </c>
      <c r="BK252" s="156" t="n">
        <f aca="false">BK253</f>
        <v>0</v>
      </c>
    </row>
    <row r="253" s="27" customFormat="true" ht="16.5" hidden="false" customHeight="true" outlineLevel="0" collapsed="false">
      <c r="A253" s="22"/>
      <c r="B253" s="159"/>
      <c r="C253" s="160" t="s">
        <v>478</v>
      </c>
      <c r="D253" s="160" t="s">
        <v>123</v>
      </c>
      <c r="E253" s="161" t="s">
        <v>479</v>
      </c>
      <c r="F253" s="162" t="s">
        <v>480</v>
      </c>
      <c r="G253" s="163" t="s">
        <v>169</v>
      </c>
      <c r="H253" s="164" t="n">
        <v>1</v>
      </c>
      <c r="I253" s="165"/>
      <c r="J253" s="166" t="n">
        <f aca="false">ROUND(I253*H253,2)</f>
        <v>0</v>
      </c>
      <c r="K253" s="162" t="s">
        <v>127</v>
      </c>
      <c r="L253" s="23"/>
      <c r="M253" s="167"/>
      <c r="N253" s="168" t="s">
        <v>39</v>
      </c>
      <c r="O253" s="60"/>
      <c r="P253" s="169" t="n">
        <f aca="false">O253*H253</f>
        <v>0</v>
      </c>
      <c r="Q253" s="169" t="n">
        <v>0</v>
      </c>
      <c r="R253" s="169" t="n">
        <f aca="false">Q253*H253</f>
        <v>0</v>
      </c>
      <c r="S253" s="169" t="n">
        <v>0</v>
      </c>
      <c r="T253" s="170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1" t="s">
        <v>474</v>
      </c>
      <c r="AT253" s="171" t="s">
        <v>123</v>
      </c>
      <c r="AU253" s="171" t="s">
        <v>81</v>
      </c>
      <c r="AY253" s="3" t="s">
        <v>120</v>
      </c>
      <c r="BE253" s="172" t="n">
        <f aca="false">IF(N253="základní",J253,0)</f>
        <v>0</v>
      </c>
      <c r="BF253" s="172" t="n">
        <f aca="false">IF(N253="snížená",J253,0)</f>
        <v>0</v>
      </c>
      <c r="BG253" s="172" t="n">
        <f aca="false">IF(N253="zákl. přenesená",J253,0)</f>
        <v>0</v>
      </c>
      <c r="BH253" s="172" t="n">
        <f aca="false">IF(N253="sníž. přenesená",J253,0)</f>
        <v>0</v>
      </c>
      <c r="BI253" s="172" t="n">
        <f aca="false">IF(N253="nulová",J253,0)</f>
        <v>0</v>
      </c>
      <c r="BJ253" s="3" t="s">
        <v>79</v>
      </c>
      <c r="BK253" s="172" t="n">
        <f aca="false">ROUND(I253*H253,2)</f>
        <v>0</v>
      </c>
      <c r="BL253" s="3" t="s">
        <v>474</v>
      </c>
      <c r="BM253" s="171" t="s">
        <v>481</v>
      </c>
    </row>
    <row r="254" s="145" customFormat="true" ht="22.8" hidden="false" customHeight="true" outlineLevel="0" collapsed="false">
      <c r="B254" s="146"/>
      <c r="D254" s="147" t="s">
        <v>73</v>
      </c>
      <c r="E254" s="157" t="s">
        <v>482</v>
      </c>
      <c r="F254" s="157" t="s">
        <v>483</v>
      </c>
      <c r="I254" s="149"/>
      <c r="J254" s="158" t="n">
        <f aca="false">BK254</f>
        <v>0</v>
      </c>
      <c r="L254" s="146"/>
      <c r="M254" s="151"/>
      <c r="N254" s="152"/>
      <c r="O254" s="152"/>
      <c r="P254" s="153" t="n">
        <f aca="false">P255</f>
        <v>0</v>
      </c>
      <c r="Q254" s="152"/>
      <c r="R254" s="153" t="n">
        <f aca="false">R255</f>
        <v>0</v>
      </c>
      <c r="S254" s="152"/>
      <c r="T254" s="154" t="n">
        <f aca="false">T255</f>
        <v>0</v>
      </c>
      <c r="AR254" s="147" t="s">
        <v>146</v>
      </c>
      <c r="AT254" s="155" t="s">
        <v>73</v>
      </c>
      <c r="AU254" s="155" t="s">
        <v>79</v>
      </c>
      <c r="AY254" s="147" t="s">
        <v>120</v>
      </c>
      <c r="BK254" s="156" t="n">
        <f aca="false">BK255</f>
        <v>0</v>
      </c>
    </row>
    <row r="255" s="27" customFormat="true" ht="16.5" hidden="false" customHeight="true" outlineLevel="0" collapsed="false">
      <c r="A255" s="22"/>
      <c r="B255" s="159"/>
      <c r="C255" s="160" t="s">
        <v>484</v>
      </c>
      <c r="D255" s="160" t="s">
        <v>123</v>
      </c>
      <c r="E255" s="161" t="s">
        <v>485</v>
      </c>
      <c r="F255" s="162" t="s">
        <v>486</v>
      </c>
      <c r="G255" s="163" t="s">
        <v>169</v>
      </c>
      <c r="H255" s="164" t="n">
        <v>1</v>
      </c>
      <c r="I255" s="165"/>
      <c r="J255" s="166" t="n">
        <f aca="false">ROUND(I255*H255,2)</f>
        <v>0</v>
      </c>
      <c r="K255" s="162" t="s">
        <v>127</v>
      </c>
      <c r="L255" s="23"/>
      <c r="M255" s="203"/>
      <c r="N255" s="204" t="s">
        <v>39</v>
      </c>
      <c r="O255" s="205"/>
      <c r="P255" s="206" t="n">
        <f aca="false">O255*H255</f>
        <v>0</v>
      </c>
      <c r="Q255" s="206" t="n">
        <v>0</v>
      </c>
      <c r="R255" s="206" t="n">
        <f aca="false">Q255*H255</f>
        <v>0</v>
      </c>
      <c r="S255" s="206" t="n">
        <v>0</v>
      </c>
      <c r="T255" s="207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474</v>
      </c>
      <c r="AT255" s="171" t="s">
        <v>123</v>
      </c>
      <c r="AU255" s="171" t="s">
        <v>81</v>
      </c>
      <c r="AY255" s="3" t="s">
        <v>120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79</v>
      </c>
      <c r="BK255" s="172" t="n">
        <f aca="false">ROUND(I255*H255,2)</f>
        <v>0</v>
      </c>
      <c r="BL255" s="3" t="s">
        <v>474</v>
      </c>
      <c r="BM255" s="171" t="s">
        <v>487</v>
      </c>
    </row>
    <row r="256" s="27" customFormat="true" ht="6.95" hidden="false" customHeight="true" outlineLevel="0" collapsed="false">
      <c r="A256" s="22"/>
      <c r="B256" s="44"/>
      <c r="C256" s="45"/>
      <c r="D256" s="45"/>
      <c r="E256" s="45"/>
      <c r="F256" s="45"/>
      <c r="G256" s="45"/>
      <c r="H256" s="45"/>
      <c r="I256" s="45"/>
      <c r="J256" s="45"/>
      <c r="K256" s="45"/>
      <c r="L256" s="23"/>
      <c r="M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</row>
  </sheetData>
  <autoFilter ref="C128:K255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2024-05-30T15:32:49Z</dcterms:created>
  <dc:creator>DESKTOP-VKVVR07\Eva</dc:creator>
  <dc:description/>
  <dc:language>cs-CZ</dc:language>
  <cp:lastModifiedBy/>
  <dcterms:modified xsi:type="dcterms:W3CDTF">2024-05-30T17:33:26Z</dcterms:modified>
  <cp:revision>1</cp:revision>
  <dc:subject/>
  <dc:title/>
</cp:coreProperties>
</file>